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2760" yWindow="32760" windowWidth="7650" windowHeight="8970" tabRatio="808" activeTab="8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definedNames>
    <definedName name="_xlnm._FilterDatabase" localSheetId="0" hidden="1">NDPL!$A$7:$P$33</definedName>
    <definedName name="_xlnm.Print_Area" localSheetId="1">BRPL!$A$1:$Q$222</definedName>
    <definedName name="_xlnm.Print_Area" localSheetId="2">BYPL!$A$1:$Q$184</definedName>
    <definedName name="_xlnm.Print_Area" localSheetId="8">'FINAL EX. SUMMARY'!$A$1:$Q$41</definedName>
    <definedName name="_xlnm.Print_Area" localSheetId="4">MES!$A$1:$Q$56</definedName>
    <definedName name="_xlnm.Print_Area" localSheetId="3">NDMC!$A$1:$X$86</definedName>
    <definedName name="_xlnm.Print_Area" localSheetId="0">NDPL!$A$1:$Q$184</definedName>
    <definedName name="_xlnm.Print_Area" localSheetId="6">'ROHTAK ROAD'!$A$1:$Q$43</definedName>
  </definedNames>
  <calcPr calcId="125725"/>
</workbook>
</file>

<file path=xl/calcChain.xml><?xml version="1.0" encoding="utf-8"?>
<calcChain xmlns="http://schemas.openxmlformats.org/spreadsheetml/2006/main">
  <c r="N62" i="4"/>
  <c r="O62"/>
  <c r="P62"/>
  <c r="I62"/>
  <c r="J62"/>
  <c r="K62"/>
  <c r="N187" i="3"/>
  <c r="O187"/>
  <c r="P187"/>
  <c r="P191"/>
  <c r="P201"/>
  <c r="I187"/>
  <c r="J187"/>
  <c r="K187"/>
  <c r="K191"/>
  <c r="K201"/>
  <c r="N68"/>
  <c r="O68"/>
  <c r="P68"/>
  <c r="N67"/>
  <c r="O67"/>
  <c r="P67"/>
  <c r="N41" i="7"/>
  <c r="O41"/>
  <c r="P41"/>
  <c r="N13"/>
  <c r="O13"/>
  <c r="P13"/>
  <c r="N11"/>
  <c r="O11"/>
  <c r="P11"/>
  <c r="N12" i="4"/>
  <c r="O12"/>
  <c r="P12"/>
  <c r="O108" i="2"/>
  <c r="P108"/>
  <c r="N108"/>
  <c r="J10"/>
  <c r="K10"/>
  <c r="I10"/>
  <c r="N125" i="3"/>
  <c r="O125"/>
  <c r="P125"/>
  <c r="N119"/>
  <c r="O119"/>
  <c r="P119"/>
  <c r="N116"/>
  <c r="O116"/>
  <c r="P116"/>
  <c r="N79"/>
  <c r="O79"/>
  <c r="P79"/>
  <c r="N65"/>
  <c r="O65"/>
  <c r="P65"/>
  <c r="N55"/>
  <c r="O55"/>
  <c r="P55"/>
  <c r="N150" i="1"/>
  <c r="O150"/>
  <c r="P150"/>
  <c r="N111"/>
  <c r="O111"/>
  <c r="P111"/>
  <c r="N57"/>
  <c r="O57"/>
  <c r="P57"/>
  <c r="N42"/>
  <c r="O42"/>
  <c r="P42"/>
  <c r="N24"/>
  <c r="O24"/>
  <c r="P24"/>
  <c r="N9" i="2"/>
  <c r="O9"/>
  <c r="P9"/>
  <c r="I9"/>
  <c r="J9"/>
  <c r="K9"/>
  <c r="I145"/>
  <c r="J145"/>
  <c r="K145"/>
  <c r="I44" i="1"/>
  <c r="J44"/>
  <c r="K44"/>
  <c r="I91"/>
  <c r="J91"/>
  <c r="K91"/>
  <c r="I110" i="3"/>
  <c r="J110"/>
  <c r="K110"/>
  <c r="I29" i="6"/>
  <c r="J29"/>
  <c r="K29"/>
  <c r="I24"/>
  <c r="J24"/>
  <c r="K24"/>
  <c r="N22" i="4"/>
  <c r="O22"/>
  <c r="P22"/>
  <c r="I22"/>
  <c r="J22"/>
  <c r="K22"/>
  <c r="N81" i="2"/>
  <c r="O81"/>
  <c r="P81"/>
  <c r="I81"/>
  <c r="J81"/>
  <c r="K81"/>
  <c r="N142" i="3"/>
  <c r="O142"/>
  <c r="P142"/>
  <c r="I30" i="6"/>
  <c r="J30"/>
  <c r="K30"/>
  <c r="I53" i="3"/>
  <c r="J53"/>
  <c r="K53"/>
  <c r="N48" i="2"/>
  <c r="O48"/>
  <c r="P48"/>
  <c r="I16"/>
  <c r="J16"/>
  <c r="K16"/>
  <c r="I24" i="4"/>
  <c r="J24"/>
  <c r="K24"/>
  <c r="N55" i="1"/>
  <c r="O55"/>
  <c r="P55"/>
  <c r="I56" i="4"/>
  <c r="J56"/>
  <c r="K56"/>
  <c r="I103" i="3"/>
  <c r="J103"/>
  <c r="K103"/>
  <c r="N102"/>
  <c r="O102"/>
  <c r="P102"/>
  <c r="I102"/>
  <c r="J102"/>
  <c r="K102"/>
  <c r="I83" i="2"/>
  <c r="J83"/>
  <c r="K83"/>
  <c r="N99" i="3"/>
  <c r="O99"/>
  <c r="P99"/>
  <c r="N140"/>
  <c r="O140"/>
  <c r="P140"/>
  <c r="I140"/>
  <c r="J140"/>
  <c r="K140"/>
  <c r="N69" i="4"/>
  <c r="O69"/>
  <c r="P69"/>
  <c r="I69"/>
  <c r="J69"/>
  <c r="K69"/>
  <c r="N76" i="3"/>
  <c r="O76"/>
  <c r="P76"/>
  <c r="I76"/>
  <c r="J76"/>
  <c r="K76"/>
  <c r="N47"/>
  <c r="O47"/>
  <c r="P47"/>
  <c r="I96"/>
  <c r="J96"/>
  <c r="K96"/>
  <c r="N27"/>
  <c r="O27"/>
  <c r="P27"/>
  <c r="I22"/>
  <c r="J22"/>
  <c r="K22"/>
  <c r="N15" i="11"/>
  <c r="O15"/>
  <c r="P15"/>
  <c r="N16"/>
  <c r="O16"/>
  <c r="P16"/>
  <c r="I17"/>
  <c r="J17"/>
  <c r="K17"/>
  <c r="N17"/>
  <c r="O17"/>
  <c r="P17"/>
  <c r="N139" i="2"/>
  <c r="O139"/>
  <c r="P139"/>
  <c r="N141"/>
  <c r="O141"/>
  <c r="P141"/>
  <c r="N35" i="6"/>
  <c r="O35"/>
  <c r="P35"/>
  <c r="I35"/>
  <c r="J35"/>
  <c r="K35"/>
  <c r="N158" i="3"/>
  <c r="O158"/>
  <c r="P158"/>
  <c r="I41" i="4"/>
  <c r="J41"/>
  <c r="K41"/>
  <c r="I28" i="2"/>
  <c r="J28"/>
  <c r="K28"/>
  <c r="N25" i="4"/>
  <c r="O25"/>
  <c r="P25"/>
  <c r="I25"/>
  <c r="J25"/>
  <c r="K25"/>
  <c r="N26" i="5"/>
  <c r="O26"/>
  <c r="P26"/>
  <c r="N78" i="3"/>
  <c r="O78"/>
  <c r="P78"/>
  <c r="N102" i="1"/>
  <c r="O102"/>
  <c r="P102"/>
  <c r="N13" i="2"/>
  <c r="O13"/>
  <c r="P13"/>
  <c r="I13"/>
  <c r="J13"/>
  <c r="K13"/>
  <c r="N37"/>
  <c r="O37"/>
  <c r="P37"/>
  <c r="N25" i="3"/>
  <c r="O25"/>
  <c r="P25"/>
  <c r="N80" i="2"/>
  <c r="O80"/>
  <c r="P80"/>
  <c r="I59" i="1"/>
  <c r="J59"/>
  <c r="K59"/>
  <c r="N59"/>
  <c r="O59"/>
  <c r="P59"/>
  <c r="I121" i="2"/>
  <c r="J121"/>
  <c r="K121"/>
  <c r="N76" i="1"/>
  <c r="O76"/>
  <c r="P76"/>
  <c r="I76"/>
  <c r="J76"/>
  <c r="K76"/>
  <c r="P2" i="7"/>
  <c r="G5"/>
  <c r="H5"/>
  <c r="L5"/>
  <c r="M5"/>
  <c r="N10"/>
  <c r="O10"/>
  <c r="P10"/>
  <c r="P2" i="6"/>
  <c r="G5"/>
  <c r="H5"/>
  <c r="L5"/>
  <c r="M5"/>
  <c r="I10"/>
  <c r="J10"/>
  <c r="K10"/>
  <c r="N10"/>
  <c r="O10"/>
  <c r="P10"/>
  <c r="I12"/>
  <c r="J12"/>
  <c r="K12"/>
  <c r="N12"/>
  <c r="O12"/>
  <c r="P12"/>
  <c r="I17"/>
  <c r="J17"/>
  <c r="K17"/>
  <c r="N17"/>
  <c r="O17"/>
  <c r="P17"/>
  <c r="N23"/>
  <c r="O23"/>
  <c r="P23"/>
  <c r="I28"/>
  <c r="J28"/>
  <c r="K28"/>
  <c r="I33"/>
  <c r="J33"/>
  <c r="K33"/>
  <c r="N33"/>
  <c r="O33"/>
  <c r="P33"/>
  <c r="I36"/>
  <c r="J36"/>
  <c r="K36"/>
  <c r="N36"/>
  <c r="O36"/>
  <c r="P36"/>
  <c r="P2" i="11"/>
  <c r="G5"/>
  <c r="H5"/>
  <c r="L5"/>
  <c r="M5"/>
  <c r="I10"/>
  <c r="J10"/>
  <c r="K10"/>
  <c r="N10"/>
  <c r="O10"/>
  <c r="P10"/>
  <c r="I11"/>
  <c r="J11"/>
  <c r="K11"/>
  <c r="N11"/>
  <c r="O11"/>
  <c r="P11"/>
  <c r="P2" i="5"/>
  <c r="G5"/>
  <c r="H5"/>
  <c r="L5"/>
  <c r="M5"/>
  <c r="I11"/>
  <c r="J11"/>
  <c r="K11"/>
  <c r="N11"/>
  <c r="O11"/>
  <c r="P11"/>
  <c r="I13"/>
  <c r="J13"/>
  <c r="K13"/>
  <c r="N14"/>
  <c r="O14"/>
  <c r="P14"/>
  <c r="I15"/>
  <c r="J15"/>
  <c r="K15"/>
  <c r="N15"/>
  <c r="O15"/>
  <c r="P15"/>
  <c r="I18"/>
  <c r="J18"/>
  <c r="K18"/>
  <c r="N18"/>
  <c r="O18"/>
  <c r="P18"/>
  <c r="N29"/>
  <c r="O29"/>
  <c r="P29"/>
  <c r="I30"/>
  <c r="J30"/>
  <c r="K30"/>
  <c r="N30"/>
  <c r="O30"/>
  <c r="P30"/>
  <c r="Q1" i="4"/>
  <c r="G5"/>
  <c r="G66" s="1"/>
  <c r="L66" s="1"/>
  <c r="H5"/>
  <c r="H66"/>
  <c r="M66" s="1"/>
  <c r="L5"/>
  <c r="M5"/>
  <c r="I9"/>
  <c r="J9"/>
  <c r="K9"/>
  <c r="N9"/>
  <c r="O9"/>
  <c r="P9"/>
  <c r="N11"/>
  <c r="O11"/>
  <c r="P11"/>
  <c r="I13"/>
  <c r="J13"/>
  <c r="K13"/>
  <c r="N13"/>
  <c r="O13"/>
  <c r="P13"/>
  <c r="N15"/>
  <c r="O15"/>
  <c r="P15"/>
  <c r="I16"/>
  <c r="J16"/>
  <c r="K16"/>
  <c r="I17"/>
  <c r="J17"/>
  <c r="K17"/>
  <c r="N17"/>
  <c r="O17"/>
  <c r="P17"/>
  <c r="I18"/>
  <c r="J18"/>
  <c r="K18"/>
  <c r="N18"/>
  <c r="O18"/>
  <c r="P18"/>
  <c r="I19"/>
  <c r="J19"/>
  <c r="K19"/>
  <c r="N19"/>
  <c r="O19"/>
  <c r="P19"/>
  <c r="I21"/>
  <c r="J21"/>
  <c r="K21"/>
  <c r="I23"/>
  <c r="J23"/>
  <c r="K23"/>
  <c r="N23"/>
  <c r="O23"/>
  <c r="P23"/>
  <c r="I26"/>
  <c r="J26"/>
  <c r="K26"/>
  <c r="N26"/>
  <c r="O26"/>
  <c r="P26"/>
  <c r="I27"/>
  <c r="J27"/>
  <c r="K27"/>
  <c r="N27"/>
  <c r="O27"/>
  <c r="P27"/>
  <c r="N30"/>
  <c r="O30"/>
  <c r="P30"/>
  <c r="I32"/>
  <c r="J32"/>
  <c r="K32"/>
  <c r="N32"/>
  <c r="O32"/>
  <c r="P32"/>
  <c r="I35"/>
  <c r="J35"/>
  <c r="K35"/>
  <c r="N35"/>
  <c r="O35"/>
  <c r="P35"/>
  <c r="I36"/>
  <c r="J36"/>
  <c r="K36"/>
  <c r="N37"/>
  <c r="O37"/>
  <c r="P37"/>
  <c r="I38"/>
  <c r="J38"/>
  <c r="K38"/>
  <c r="N38"/>
  <c r="O38"/>
  <c r="P38"/>
  <c r="I42"/>
  <c r="J42"/>
  <c r="K42"/>
  <c r="N42"/>
  <c r="O42"/>
  <c r="P42"/>
  <c r="Q45"/>
  <c r="I49"/>
  <c r="J49"/>
  <c r="K49"/>
  <c r="N49"/>
  <c r="O49"/>
  <c r="P49"/>
  <c r="I51"/>
  <c r="J51"/>
  <c r="K51"/>
  <c r="N51"/>
  <c r="O51"/>
  <c r="P51"/>
  <c r="I54"/>
  <c r="J54"/>
  <c r="K54"/>
  <c r="N58"/>
  <c r="O58"/>
  <c r="P58"/>
  <c r="I60"/>
  <c r="J60"/>
  <c r="K60"/>
  <c r="P1" i="3"/>
  <c r="G5"/>
  <c r="H5"/>
  <c r="L5"/>
  <c r="M5"/>
  <c r="I8"/>
  <c r="J8"/>
  <c r="K8"/>
  <c r="I9"/>
  <c r="J9"/>
  <c r="K9"/>
  <c r="N9"/>
  <c r="O9"/>
  <c r="P9"/>
  <c r="I11"/>
  <c r="J11"/>
  <c r="K11"/>
  <c r="I12"/>
  <c r="J12"/>
  <c r="K12"/>
  <c r="N12"/>
  <c r="O12"/>
  <c r="P12"/>
  <c r="I13"/>
  <c r="J13"/>
  <c r="K13"/>
  <c r="N13"/>
  <c r="O13"/>
  <c r="P13"/>
  <c r="I19"/>
  <c r="J19"/>
  <c r="K19"/>
  <c r="N19"/>
  <c r="O19"/>
  <c r="P19"/>
  <c r="N20"/>
  <c r="O20"/>
  <c r="P20"/>
  <c r="I21"/>
  <c r="J21"/>
  <c r="K21"/>
  <c r="N21"/>
  <c r="O21"/>
  <c r="P21"/>
  <c r="I26"/>
  <c r="J26"/>
  <c r="K26"/>
  <c r="N26"/>
  <c r="O26"/>
  <c r="P26"/>
  <c r="I33"/>
  <c r="J33"/>
  <c r="K33"/>
  <c r="N33"/>
  <c r="O33"/>
  <c r="P33"/>
  <c r="I38"/>
  <c r="J38"/>
  <c r="K38"/>
  <c r="N38"/>
  <c r="O38"/>
  <c r="P38"/>
  <c r="I45"/>
  <c r="J45"/>
  <c r="K45"/>
  <c r="N45"/>
  <c r="O45"/>
  <c r="P45"/>
  <c r="N49"/>
  <c r="O49"/>
  <c r="P49"/>
  <c r="I56"/>
  <c r="J56"/>
  <c r="K56"/>
  <c r="N56"/>
  <c r="O56"/>
  <c r="P56"/>
  <c r="N57"/>
  <c r="O57"/>
  <c r="P57"/>
  <c r="P58"/>
  <c r="I61"/>
  <c r="J61"/>
  <c r="K61"/>
  <c r="N61"/>
  <c r="O61"/>
  <c r="P61"/>
  <c r="I66"/>
  <c r="J66"/>
  <c r="K66"/>
  <c r="I72"/>
  <c r="J72"/>
  <c r="K72"/>
  <c r="N72"/>
  <c r="O72"/>
  <c r="P72"/>
  <c r="N80"/>
  <c r="O80"/>
  <c r="P80"/>
  <c r="I81"/>
  <c r="J81"/>
  <c r="K81"/>
  <c r="N81"/>
  <c r="O81"/>
  <c r="P81"/>
  <c r="N84"/>
  <c r="O84"/>
  <c r="P84"/>
  <c r="I85"/>
  <c r="J85"/>
  <c r="K85"/>
  <c r="N85"/>
  <c r="O85"/>
  <c r="P85"/>
  <c r="I86"/>
  <c r="J86"/>
  <c r="K86"/>
  <c r="N86"/>
  <c r="O86"/>
  <c r="P86"/>
  <c r="N87"/>
  <c r="O87"/>
  <c r="P87"/>
  <c r="I97"/>
  <c r="J97"/>
  <c r="K97"/>
  <c r="N97"/>
  <c r="O97"/>
  <c r="P97"/>
  <c r="I101"/>
  <c r="J101"/>
  <c r="K101"/>
  <c r="N101"/>
  <c r="O101"/>
  <c r="P101"/>
  <c r="I108"/>
  <c r="J108"/>
  <c r="K108"/>
  <c r="N108"/>
  <c r="O108"/>
  <c r="P108"/>
  <c r="I113"/>
  <c r="J113"/>
  <c r="K113"/>
  <c r="N113"/>
  <c r="O113"/>
  <c r="P113"/>
  <c r="I114"/>
  <c r="J114"/>
  <c r="K114"/>
  <c r="N115"/>
  <c r="O115"/>
  <c r="P115"/>
  <c r="I117"/>
  <c r="J117"/>
  <c r="K117"/>
  <c r="N117"/>
  <c r="O117"/>
  <c r="P117"/>
  <c r="I127"/>
  <c r="J127"/>
  <c r="K127"/>
  <c r="N127"/>
  <c r="O127"/>
  <c r="P127"/>
  <c r="Q133"/>
  <c r="G134"/>
  <c r="H134"/>
  <c r="L134"/>
  <c r="M134"/>
  <c r="I137"/>
  <c r="J137"/>
  <c r="K137"/>
  <c r="N137"/>
  <c r="O137"/>
  <c r="P137"/>
  <c r="I141"/>
  <c r="J141"/>
  <c r="K141"/>
  <c r="N141"/>
  <c r="O141"/>
  <c r="P141"/>
  <c r="I143"/>
  <c r="J143"/>
  <c r="K143"/>
  <c r="N143"/>
  <c r="O143"/>
  <c r="P143"/>
  <c r="N147"/>
  <c r="O147"/>
  <c r="P147"/>
  <c r="I149"/>
  <c r="J149"/>
  <c r="K149"/>
  <c r="N149"/>
  <c r="O149"/>
  <c r="P149"/>
  <c r="N150"/>
  <c r="O150"/>
  <c r="P150"/>
  <c r="I154"/>
  <c r="J154"/>
  <c r="K154"/>
  <c r="N154"/>
  <c r="O154"/>
  <c r="P154"/>
  <c r="I159"/>
  <c r="J159"/>
  <c r="K159"/>
  <c r="N159"/>
  <c r="O159"/>
  <c r="P159"/>
  <c r="I161"/>
  <c r="J161"/>
  <c r="K161"/>
  <c r="N161"/>
  <c r="O161"/>
  <c r="P161"/>
  <c r="I166"/>
  <c r="J166"/>
  <c r="K166"/>
  <c r="N166"/>
  <c r="O166"/>
  <c r="P166"/>
  <c r="I167"/>
  <c r="J167"/>
  <c r="K167"/>
  <c r="N167"/>
  <c r="O167"/>
  <c r="P167"/>
  <c r="N169"/>
  <c r="O169"/>
  <c r="P169"/>
  <c r="I171"/>
  <c r="J171"/>
  <c r="K171"/>
  <c r="I173"/>
  <c r="J173"/>
  <c r="K173"/>
  <c r="N173"/>
  <c r="O173"/>
  <c r="P173"/>
  <c r="I174"/>
  <c r="J174"/>
  <c r="K174"/>
  <c r="N174"/>
  <c r="O174"/>
  <c r="P174"/>
  <c r="I177"/>
  <c r="J177"/>
  <c r="K177"/>
  <c r="I181"/>
  <c r="J181"/>
  <c r="K181"/>
  <c r="N181"/>
  <c r="O181"/>
  <c r="P181"/>
  <c r="Q194"/>
  <c r="Q2" i="2"/>
  <c r="G5"/>
  <c r="H5"/>
  <c r="L5"/>
  <c r="M5"/>
  <c r="N8"/>
  <c r="O8"/>
  <c r="P8"/>
  <c r="N15"/>
  <c r="O15"/>
  <c r="P15"/>
  <c r="I20"/>
  <c r="J20"/>
  <c r="K20"/>
  <c r="N20"/>
  <c r="O20"/>
  <c r="P20"/>
  <c r="I21"/>
  <c r="J21"/>
  <c r="K21"/>
  <c r="N21"/>
  <c r="O21"/>
  <c r="P21"/>
  <c r="I22"/>
  <c r="J22"/>
  <c r="K22"/>
  <c r="N22"/>
  <c r="O22"/>
  <c r="P22"/>
  <c r="I24"/>
  <c r="J24"/>
  <c r="K24"/>
  <c r="N24"/>
  <c r="O24"/>
  <c r="P24"/>
  <c r="I25"/>
  <c r="J25"/>
  <c r="K25"/>
  <c r="N25"/>
  <c r="O25"/>
  <c r="P25"/>
  <c r="I26"/>
  <c r="J26"/>
  <c r="K26"/>
  <c r="N26"/>
  <c r="O26"/>
  <c r="P26"/>
  <c r="N29"/>
  <c r="O29"/>
  <c r="P29"/>
  <c r="I31"/>
  <c r="J31"/>
  <c r="K31"/>
  <c r="N31"/>
  <c r="O31"/>
  <c r="P31"/>
  <c r="P34"/>
  <c r="I32"/>
  <c r="J32"/>
  <c r="K32"/>
  <c r="N32"/>
  <c r="O32"/>
  <c r="P32"/>
  <c r="I39"/>
  <c r="J39"/>
  <c r="K39"/>
  <c r="N39"/>
  <c r="O39"/>
  <c r="P39"/>
  <c r="I43"/>
  <c r="J43"/>
  <c r="K43"/>
  <c r="N43"/>
  <c r="O43"/>
  <c r="P43"/>
  <c r="I44"/>
  <c r="J44"/>
  <c r="K44"/>
  <c r="N44"/>
  <c r="O44"/>
  <c r="P44"/>
  <c r="I47"/>
  <c r="J47"/>
  <c r="K47"/>
  <c r="I52"/>
  <c r="J52"/>
  <c r="K52"/>
  <c r="I55"/>
  <c r="J55"/>
  <c r="K55"/>
  <c r="K63"/>
  <c r="K65"/>
  <c r="K160"/>
  <c r="N55"/>
  <c r="O55"/>
  <c r="P55"/>
  <c r="P63"/>
  <c r="P65"/>
  <c r="P160"/>
  <c r="I58"/>
  <c r="J58"/>
  <c r="K58"/>
  <c r="N58"/>
  <c r="O58"/>
  <c r="P58"/>
  <c r="Q67"/>
  <c r="G71"/>
  <c r="H71"/>
  <c r="L71"/>
  <c r="M71"/>
  <c r="N79"/>
  <c r="O79"/>
  <c r="P79"/>
  <c r="I88"/>
  <c r="J88"/>
  <c r="K88"/>
  <c r="N88"/>
  <c r="O88"/>
  <c r="P88"/>
  <c r="I90"/>
  <c r="J90"/>
  <c r="K90"/>
  <c r="N90"/>
  <c r="O90"/>
  <c r="P90"/>
  <c r="Q97"/>
  <c r="G99"/>
  <c r="H99"/>
  <c r="L99"/>
  <c r="M99"/>
  <c r="N102"/>
  <c r="O102"/>
  <c r="P102"/>
  <c r="I105"/>
  <c r="J105"/>
  <c r="K105"/>
  <c r="N105"/>
  <c r="O105"/>
  <c r="P105"/>
  <c r="I107"/>
  <c r="J107"/>
  <c r="K107"/>
  <c r="I111"/>
  <c r="J111"/>
  <c r="K111"/>
  <c r="N111"/>
  <c r="O111"/>
  <c r="P111"/>
  <c r="I112"/>
  <c r="J112"/>
  <c r="K112"/>
  <c r="N112"/>
  <c r="O112"/>
  <c r="P112"/>
  <c r="I113"/>
  <c r="J113"/>
  <c r="K113"/>
  <c r="N113"/>
  <c r="O113"/>
  <c r="P113"/>
  <c r="I114"/>
  <c r="J114"/>
  <c r="K114"/>
  <c r="N114"/>
  <c r="O114"/>
  <c r="P114"/>
  <c r="N119"/>
  <c r="O119"/>
  <c r="P119"/>
  <c r="I126"/>
  <c r="J126"/>
  <c r="K126"/>
  <c r="N126"/>
  <c r="O126"/>
  <c r="P126"/>
  <c r="I128"/>
  <c r="J128"/>
  <c r="K128"/>
  <c r="N128"/>
  <c r="O128"/>
  <c r="P128"/>
  <c r="I130"/>
  <c r="J130"/>
  <c r="K130"/>
  <c r="N130"/>
  <c r="O130"/>
  <c r="P130"/>
  <c r="I131"/>
  <c r="J131"/>
  <c r="K131"/>
  <c r="Q156"/>
  <c r="L5" i="1"/>
  <c r="L130"/>
  <c r="M5"/>
  <c r="M130"/>
  <c r="I9"/>
  <c r="J9"/>
  <c r="K9"/>
  <c r="N9"/>
  <c r="O9"/>
  <c r="P9"/>
  <c r="I11"/>
  <c r="J11"/>
  <c r="K11"/>
  <c r="N11"/>
  <c r="O11"/>
  <c r="P11"/>
  <c r="I18"/>
  <c r="J18"/>
  <c r="K18"/>
  <c r="N18"/>
  <c r="O18"/>
  <c r="P18"/>
  <c r="I20"/>
  <c r="J20"/>
  <c r="K20"/>
  <c r="N20"/>
  <c r="O20"/>
  <c r="P20"/>
  <c r="I23"/>
  <c r="J23"/>
  <c r="K23"/>
  <c r="N23"/>
  <c r="O23"/>
  <c r="P23"/>
  <c r="I26"/>
  <c r="J26"/>
  <c r="K26"/>
  <c r="N26"/>
  <c r="O26"/>
  <c r="P26"/>
  <c r="I28"/>
  <c r="J28"/>
  <c r="K28"/>
  <c r="N28"/>
  <c r="O28"/>
  <c r="P28"/>
  <c r="I29"/>
  <c r="J29"/>
  <c r="K29"/>
  <c r="N29"/>
  <c r="O29"/>
  <c r="P29"/>
  <c r="N33"/>
  <c r="O33"/>
  <c r="P33"/>
  <c r="I35"/>
  <c r="J35"/>
  <c r="K35"/>
  <c r="N35"/>
  <c r="O35"/>
  <c r="P35"/>
  <c r="N36"/>
  <c r="O36"/>
  <c r="P36"/>
  <c r="I37"/>
  <c r="J37"/>
  <c r="K37"/>
  <c r="N37"/>
  <c r="O37"/>
  <c r="P37"/>
  <c r="I39"/>
  <c r="J39"/>
  <c r="K39"/>
  <c r="N39"/>
  <c r="O39"/>
  <c r="P39"/>
  <c r="I45"/>
  <c r="J45"/>
  <c r="K45"/>
  <c r="N45"/>
  <c r="O45"/>
  <c r="P45"/>
  <c r="I46"/>
  <c r="J46"/>
  <c r="K46"/>
  <c r="N46"/>
  <c r="O46"/>
  <c r="P46"/>
  <c r="N49"/>
  <c r="O49"/>
  <c r="P49"/>
  <c r="N51"/>
  <c r="O51"/>
  <c r="P51"/>
  <c r="I56"/>
  <c r="J56"/>
  <c r="K56"/>
  <c r="N56"/>
  <c r="O56"/>
  <c r="P56"/>
  <c r="N58"/>
  <c r="O58"/>
  <c r="P58"/>
  <c r="I63"/>
  <c r="J63"/>
  <c r="K63"/>
  <c r="I65"/>
  <c r="J65"/>
  <c r="K65"/>
  <c r="I66"/>
  <c r="J66"/>
  <c r="K66"/>
  <c r="I68"/>
  <c r="J68"/>
  <c r="K68"/>
  <c r="N68"/>
  <c r="O68"/>
  <c r="P68"/>
  <c r="I69"/>
  <c r="J69"/>
  <c r="K69"/>
  <c r="N72"/>
  <c r="O72"/>
  <c r="P72"/>
  <c r="Q74"/>
  <c r="I79"/>
  <c r="J79"/>
  <c r="K79"/>
  <c r="N79"/>
  <c r="O79"/>
  <c r="P79"/>
  <c r="I80"/>
  <c r="J80"/>
  <c r="K80"/>
  <c r="I82"/>
  <c r="J82"/>
  <c r="K82"/>
  <c r="N82"/>
  <c r="O82"/>
  <c r="P82"/>
  <c r="I84"/>
  <c r="J84"/>
  <c r="K84"/>
  <c r="N84"/>
  <c r="O84"/>
  <c r="P84"/>
  <c r="I86"/>
  <c r="J86"/>
  <c r="K86"/>
  <c r="N86"/>
  <c r="O86"/>
  <c r="P86"/>
  <c r="I90"/>
  <c r="J90"/>
  <c r="K90"/>
  <c r="I94"/>
  <c r="J94"/>
  <c r="K94"/>
  <c r="N94"/>
  <c r="O94"/>
  <c r="P94"/>
  <c r="I100"/>
  <c r="J100"/>
  <c r="K100"/>
  <c r="I101"/>
  <c r="J101"/>
  <c r="K101"/>
  <c r="N101"/>
  <c r="O101"/>
  <c r="P101"/>
  <c r="I105"/>
  <c r="J105"/>
  <c r="K105"/>
  <c r="N105"/>
  <c r="O105"/>
  <c r="P105"/>
  <c r="I107"/>
  <c r="J107"/>
  <c r="K107"/>
  <c r="I112"/>
  <c r="J112"/>
  <c r="K112"/>
  <c r="I114"/>
  <c r="J114"/>
  <c r="K114"/>
  <c r="N114"/>
  <c r="O114"/>
  <c r="P114"/>
  <c r="Q129"/>
  <c r="G130"/>
  <c r="H130"/>
  <c r="I138"/>
  <c r="J138"/>
  <c r="K138"/>
  <c r="I144"/>
  <c r="J144"/>
  <c r="K144"/>
  <c r="N144"/>
  <c r="O144"/>
  <c r="P144"/>
  <c r="I146"/>
  <c r="J146"/>
  <c r="K146"/>
  <c r="N146"/>
  <c r="O146"/>
  <c r="P146"/>
  <c r="I147"/>
  <c r="J147"/>
  <c r="K147"/>
  <c r="N147"/>
  <c r="O147"/>
  <c r="P147"/>
  <c r="I152"/>
  <c r="J152"/>
  <c r="K152"/>
  <c r="N152"/>
  <c r="O152"/>
  <c r="P152"/>
  <c r="I154"/>
  <c r="J154"/>
  <c r="K154"/>
  <c r="N154"/>
  <c r="O154"/>
  <c r="P154"/>
  <c r="I85"/>
  <c r="J85"/>
  <c r="K85"/>
  <c r="N127" i="2"/>
  <c r="O127"/>
  <c r="P127"/>
  <c r="N24" i="3"/>
  <c r="O24"/>
  <c r="P24"/>
  <c r="N38" i="1"/>
  <c r="O38"/>
  <c r="P38"/>
  <c r="N117" i="2"/>
  <c r="O117"/>
  <c r="P117"/>
  <c r="N120" i="1"/>
  <c r="O120"/>
  <c r="P120"/>
  <c r="N10" i="4"/>
  <c r="O10"/>
  <c r="P10"/>
  <c r="N106" i="2"/>
  <c r="O106"/>
  <c r="P106"/>
  <c r="I146"/>
  <c r="J146"/>
  <c r="K146"/>
  <c r="N90" i="3"/>
  <c r="O90"/>
  <c r="P90"/>
  <c r="N28" i="5"/>
  <c r="O28"/>
  <c r="P28"/>
  <c r="N124" i="3"/>
  <c r="O124"/>
  <c r="P124"/>
  <c r="I40" i="7"/>
  <c r="J40"/>
  <c r="K40"/>
  <c r="N14" i="1"/>
  <c r="O14"/>
  <c r="P14"/>
  <c r="N122" i="3"/>
  <c r="O122"/>
  <c r="P122"/>
  <c r="N146" i="2"/>
  <c r="O146"/>
  <c r="P146"/>
  <c r="N19" i="5"/>
  <c r="O19"/>
  <c r="P19"/>
  <c r="I96" i="1"/>
  <c r="J96"/>
  <c r="K96"/>
  <c r="I10" i="4"/>
  <c r="J10"/>
  <c r="K10"/>
  <c r="N41" i="1"/>
  <c r="O41"/>
  <c r="P41"/>
  <c r="N118"/>
  <c r="O118"/>
  <c r="P118"/>
  <c r="N42" i="2"/>
  <c r="O42"/>
  <c r="P42"/>
  <c r="N82"/>
  <c r="O82"/>
  <c r="P82"/>
  <c r="N120" i="3"/>
  <c r="O120"/>
  <c r="P120"/>
  <c r="N93"/>
  <c r="O93"/>
  <c r="P93"/>
  <c r="N144"/>
  <c r="O144"/>
  <c r="P144"/>
  <c r="N97" i="1"/>
  <c r="O97"/>
  <c r="P97"/>
  <c r="N119"/>
  <c r="O119"/>
  <c r="P119"/>
  <c r="N149"/>
  <c r="O149"/>
  <c r="P149"/>
  <c r="I151"/>
  <c r="J151"/>
  <c r="K151"/>
  <c r="I41" i="2"/>
  <c r="J41"/>
  <c r="K41"/>
  <c r="I151"/>
  <c r="J151"/>
  <c r="K151"/>
  <c r="I89"/>
  <c r="J89"/>
  <c r="K89"/>
  <c r="N145"/>
  <c r="O145"/>
  <c r="P145"/>
  <c r="I149"/>
  <c r="J149"/>
  <c r="K149"/>
  <c r="N150"/>
  <c r="O150"/>
  <c r="P150"/>
  <c r="N89"/>
  <c r="O89"/>
  <c r="P89"/>
  <c r="N31" i="4"/>
  <c r="O31"/>
  <c r="P31"/>
  <c r="N95" i="3"/>
  <c r="O95"/>
  <c r="P95"/>
  <c r="N152" i="2"/>
  <c r="O152"/>
  <c r="P152"/>
  <c r="N51"/>
  <c r="O51"/>
  <c r="P51"/>
  <c r="N89" i="3"/>
  <c r="O89"/>
  <c r="P89"/>
  <c r="N54"/>
  <c r="O54"/>
  <c r="P54"/>
  <c r="N165"/>
  <c r="O165"/>
  <c r="P165"/>
  <c r="N50"/>
  <c r="O50"/>
  <c r="P50"/>
  <c r="N40" i="4"/>
  <c r="O40"/>
  <c r="P40"/>
  <c r="I135" i="2"/>
  <c r="J135"/>
  <c r="K135"/>
  <c r="N19"/>
  <c r="O19"/>
  <c r="P19"/>
  <c r="N137" i="1"/>
  <c r="O137"/>
  <c r="P137"/>
  <c r="N142"/>
  <c r="O142"/>
  <c r="P142"/>
  <c r="I50"/>
  <c r="J50"/>
  <c r="K50"/>
  <c r="N179" i="3"/>
  <c r="O179"/>
  <c r="P179"/>
  <c r="N39"/>
  <c r="O39"/>
  <c r="P39"/>
  <c r="I41" i="1"/>
  <c r="J41"/>
  <c r="K41"/>
  <c r="N16" i="6"/>
  <c r="O16"/>
  <c r="P16"/>
  <c r="N33" i="2"/>
  <c r="O33"/>
  <c r="P33"/>
  <c r="I86"/>
  <c r="J86"/>
  <c r="K86"/>
  <c r="N41"/>
  <c r="O41"/>
  <c r="P41"/>
  <c r="I13" i="11"/>
  <c r="J13"/>
  <c r="K13"/>
  <c r="N39" i="7"/>
  <c r="O39"/>
  <c r="P39"/>
  <c r="N19" i="1"/>
  <c r="O19"/>
  <c r="P19"/>
  <c r="N48" i="4"/>
  <c r="O48"/>
  <c r="P48"/>
  <c r="I126" i="3"/>
  <c r="J126"/>
  <c r="K126"/>
  <c r="N18" i="11"/>
  <c r="O18"/>
  <c r="P18"/>
  <c r="N20"/>
  <c r="O20"/>
  <c r="P20"/>
  <c r="N75" i="2"/>
  <c r="O75"/>
  <c r="P75"/>
  <c r="N105" i="3"/>
  <c r="O105"/>
  <c r="P105"/>
  <c r="N9" i="6"/>
  <c r="O9"/>
  <c r="P9"/>
  <c r="I54" i="3"/>
  <c r="J54"/>
  <c r="K54"/>
  <c r="I24" i="11"/>
  <c r="J24"/>
  <c r="K24"/>
  <c r="N64" i="3"/>
  <c r="O64"/>
  <c r="P64"/>
  <c r="N62"/>
  <c r="O62"/>
  <c r="P62"/>
  <c r="I127" i="2"/>
  <c r="J127"/>
  <c r="K127"/>
  <c r="I14" i="4"/>
  <c r="J14"/>
  <c r="K14"/>
  <c r="I47" i="1"/>
  <c r="J47"/>
  <c r="K47"/>
  <c r="I110" i="2"/>
  <c r="J110"/>
  <c r="K110"/>
  <c r="I62" i="3"/>
  <c r="J62"/>
  <c r="K62"/>
  <c r="I179"/>
  <c r="J179"/>
  <c r="K179"/>
  <c r="I157"/>
  <c r="J157"/>
  <c r="K157"/>
  <c r="I120"/>
  <c r="J120"/>
  <c r="K120"/>
  <c r="I95"/>
  <c r="J95"/>
  <c r="K95"/>
  <c r="I52"/>
  <c r="J52"/>
  <c r="K52"/>
  <c r="I106" i="2"/>
  <c r="J106"/>
  <c r="K106"/>
  <c r="I39" i="7"/>
  <c r="J39"/>
  <c r="K39"/>
  <c r="I184" i="3"/>
  <c r="J184"/>
  <c r="K184"/>
  <c r="I137" i="1"/>
  <c r="J137"/>
  <c r="K137"/>
  <c r="I165" i="3"/>
  <c r="J165"/>
  <c r="K165"/>
  <c r="I38" i="1"/>
  <c r="J38"/>
  <c r="K38"/>
  <c r="I122" i="3"/>
  <c r="J122"/>
  <c r="K122"/>
  <c r="N25" i="5"/>
  <c r="O25"/>
  <c r="P25"/>
  <c r="N144" i="2"/>
  <c r="O144"/>
  <c r="P144"/>
  <c r="N135" i="1"/>
  <c r="O135"/>
  <c r="P135"/>
  <c r="I11" i="4"/>
  <c r="J11"/>
  <c r="K11"/>
  <c r="I12" i="1"/>
  <c r="J12"/>
  <c r="K12"/>
  <c r="I89"/>
  <c r="J89"/>
  <c r="K89"/>
  <c r="I125" i="2"/>
  <c r="J125"/>
  <c r="K125"/>
  <c r="I64" i="3"/>
  <c r="J64"/>
  <c r="K64"/>
  <c r="I53" i="1"/>
  <c r="J53"/>
  <c r="K53"/>
  <c r="I46" i="2"/>
  <c r="J46"/>
  <c r="K46"/>
  <c r="I120" i="1"/>
  <c r="J120"/>
  <c r="K120"/>
  <c r="I149"/>
  <c r="J149"/>
  <c r="K149"/>
  <c r="I36" i="2"/>
  <c r="J36"/>
  <c r="K36"/>
  <c r="I16" i="6"/>
  <c r="J16"/>
  <c r="K16"/>
  <c r="I19" i="1"/>
  <c r="J19"/>
  <c r="K19"/>
  <c r="N72" i="4"/>
  <c r="O72"/>
  <c r="P72"/>
  <c r="N12" i="1"/>
  <c r="O12"/>
  <c r="P12"/>
  <c r="N32"/>
  <c r="O32"/>
  <c r="P32"/>
  <c r="N128" i="3"/>
  <c r="O128"/>
  <c r="P128"/>
  <c r="N117" i="1"/>
  <c r="O117"/>
  <c r="P117"/>
  <c r="N143" i="2"/>
  <c r="O143"/>
  <c r="P143"/>
  <c r="N22" i="11"/>
  <c r="O22"/>
  <c r="P22"/>
  <c r="N25"/>
  <c r="O25"/>
  <c r="P25"/>
  <c r="N27" i="7"/>
  <c r="O27"/>
  <c r="P27"/>
  <c r="P28"/>
  <c r="P34"/>
  <c r="I85" i="2"/>
  <c r="J85"/>
  <c r="K85"/>
  <c r="I31" i="4"/>
  <c r="J31"/>
  <c r="K31"/>
  <c r="I98" i="1"/>
  <c r="J98"/>
  <c r="K98"/>
  <c r="N11" i="2"/>
  <c r="O11"/>
  <c r="P11"/>
  <c r="N88" i="3"/>
  <c r="O88"/>
  <c r="P88"/>
  <c r="I90"/>
  <c r="J90"/>
  <c r="K90"/>
  <c r="I91"/>
  <c r="J91"/>
  <c r="K91"/>
  <c r="I139" i="2"/>
  <c r="J139"/>
  <c r="K139"/>
  <c r="N85" i="1"/>
  <c r="O85"/>
  <c r="P85"/>
  <c r="N96"/>
  <c r="O96"/>
  <c r="P96"/>
  <c r="N29" i="3"/>
  <c r="O29"/>
  <c r="P29"/>
  <c r="N43"/>
  <c r="O43"/>
  <c r="P43"/>
  <c r="I80" i="2"/>
  <c r="J80"/>
  <c r="K80"/>
  <c r="N62" i="1"/>
  <c r="O62"/>
  <c r="P62"/>
  <c r="I16" i="3"/>
  <c r="J16"/>
  <c r="K16"/>
  <c r="I172"/>
  <c r="J172"/>
  <c r="K172"/>
  <c r="N12" i="7"/>
  <c r="O12"/>
  <c r="P12"/>
  <c r="N185" i="3"/>
  <c r="O185"/>
  <c r="P185"/>
  <c r="N47" i="1"/>
  <c r="O47"/>
  <c r="P47"/>
  <c r="N52" i="3"/>
  <c r="O52"/>
  <c r="P52"/>
  <c r="N126"/>
  <c r="O126"/>
  <c r="P126"/>
  <c r="N111"/>
  <c r="O111"/>
  <c r="P111"/>
  <c r="I118"/>
  <c r="J118"/>
  <c r="K118"/>
  <c r="N115" i="1"/>
  <c r="O115"/>
  <c r="P115"/>
  <c r="N60" i="2"/>
  <c r="O60"/>
  <c r="P60"/>
  <c r="I104" i="1"/>
  <c r="J104"/>
  <c r="K104"/>
  <c r="I71" i="4"/>
  <c r="J71"/>
  <c r="K71"/>
  <c r="I11" i="6"/>
  <c r="J11"/>
  <c r="K11"/>
  <c r="I25" i="1"/>
  <c r="J25"/>
  <c r="K25"/>
  <c r="I31" i="6"/>
  <c r="J31"/>
  <c r="K31"/>
  <c r="I42" i="7"/>
  <c r="J42"/>
  <c r="K42"/>
  <c r="N32" i="3"/>
  <c r="O32"/>
  <c r="P32"/>
  <c r="N61" i="2"/>
  <c r="O61"/>
  <c r="P61"/>
  <c r="N153" i="1"/>
  <c r="O153"/>
  <c r="P153"/>
  <c r="N52" i="4"/>
  <c r="O52"/>
  <c r="P52"/>
  <c r="N35" i="2"/>
  <c r="O35"/>
  <c r="P35"/>
  <c r="N10" i="1"/>
  <c r="O10"/>
  <c r="P10"/>
  <c r="N35" i="3"/>
  <c r="O35"/>
  <c r="P35"/>
  <c r="I19" i="11"/>
  <c r="J19"/>
  <c r="K19"/>
  <c r="I21"/>
  <c r="J21"/>
  <c r="K21"/>
  <c r="N148" i="2"/>
  <c r="O148"/>
  <c r="P148"/>
  <c r="N184" i="3"/>
  <c r="O184"/>
  <c r="P184"/>
  <c r="N91" i="1"/>
  <c r="O91"/>
  <c r="P91"/>
  <c r="N89"/>
  <c r="O89"/>
  <c r="P89"/>
  <c r="N44"/>
  <c r="O44"/>
  <c r="P44"/>
  <c r="N125" i="2"/>
  <c r="O125"/>
  <c r="P125"/>
  <c r="N85"/>
  <c r="O85"/>
  <c r="P85"/>
  <c r="N34" i="3"/>
  <c r="O34"/>
  <c r="P34"/>
  <c r="N78" i="1"/>
  <c r="O78"/>
  <c r="P78"/>
  <c r="N53"/>
  <c r="O53"/>
  <c r="P53"/>
  <c r="N46" i="2"/>
  <c r="O46"/>
  <c r="P46"/>
  <c r="N136"/>
  <c r="O136"/>
  <c r="P136"/>
  <c r="N36"/>
  <c r="O36"/>
  <c r="P36"/>
  <c r="N157" i="3"/>
  <c r="O157"/>
  <c r="P157"/>
  <c r="N21" i="1"/>
  <c r="O21"/>
  <c r="P21"/>
  <c r="N108"/>
  <c r="O108"/>
  <c r="P108"/>
  <c r="N104"/>
  <c r="O104"/>
  <c r="P104"/>
  <c r="N176" i="3"/>
  <c r="O176"/>
  <c r="P176"/>
  <c r="N71" i="4"/>
  <c r="O71"/>
  <c r="P71"/>
  <c r="N98" i="1"/>
  <c r="O98"/>
  <c r="P98"/>
  <c r="N25"/>
  <c r="O25"/>
  <c r="P25"/>
  <c r="N40"/>
  <c r="O40"/>
  <c r="P40"/>
  <c r="N103" i="2"/>
  <c r="O103"/>
  <c r="P103"/>
  <c r="I12" i="7"/>
  <c r="J12"/>
  <c r="K12"/>
  <c r="I62" i="1"/>
  <c r="J62"/>
  <c r="K62"/>
  <c r="I11" i="2"/>
  <c r="J11"/>
  <c r="K11"/>
  <c r="I111" i="3"/>
  <c r="J111"/>
  <c r="K111"/>
  <c r="I72" i="4"/>
  <c r="J72"/>
  <c r="K72"/>
  <c r="I60" i="2"/>
  <c r="J60"/>
  <c r="K60"/>
  <c r="I32" i="1"/>
  <c r="J32"/>
  <c r="K32"/>
  <c r="I128" i="3"/>
  <c r="J128"/>
  <c r="K128"/>
  <c r="I52" i="4"/>
  <c r="J52"/>
  <c r="K52"/>
  <c r="I35" i="2"/>
  <c r="J35"/>
  <c r="K35"/>
  <c r="I117" i="1"/>
  <c r="J117"/>
  <c r="K117"/>
  <c r="I118"/>
  <c r="J118"/>
  <c r="K118"/>
  <c r="I143" i="2"/>
  <c r="J143"/>
  <c r="K143"/>
  <c r="I35" i="3"/>
  <c r="J35"/>
  <c r="K35"/>
  <c r="I18" i="11"/>
  <c r="J18"/>
  <c r="K18"/>
  <c r="I20"/>
  <c r="J20"/>
  <c r="K20"/>
  <c r="I25"/>
  <c r="J25"/>
  <c r="K25"/>
  <c r="N19"/>
  <c r="O19"/>
  <c r="P19"/>
  <c r="I185" i="3"/>
  <c r="J185"/>
  <c r="K185"/>
  <c r="I27" i="7"/>
  <c r="J27"/>
  <c r="K27"/>
  <c r="K28"/>
  <c r="I51" i="2"/>
  <c r="J51"/>
  <c r="K51"/>
  <c r="I24" i="3"/>
  <c r="J24"/>
  <c r="K24"/>
  <c r="I50"/>
  <c r="J50"/>
  <c r="K50"/>
  <c r="I82" i="2"/>
  <c r="J82"/>
  <c r="K82"/>
  <c r="I103"/>
  <c r="J103"/>
  <c r="K103"/>
  <c r="I140"/>
  <c r="J140"/>
  <c r="K140"/>
  <c r="N137"/>
  <c r="O137"/>
  <c r="P137"/>
  <c r="N140"/>
  <c r="O140"/>
  <c r="P140"/>
  <c r="I176" i="3"/>
  <c r="J176"/>
  <c r="K176"/>
  <c r="I15" i="11"/>
  <c r="J15"/>
  <c r="K15"/>
  <c r="N23" i="2"/>
  <c r="O23"/>
  <c r="P23"/>
  <c r="N135"/>
  <c r="O135"/>
  <c r="P135"/>
  <c r="I43" i="3"/>
  <c r="J43"/>
  <c r="K43"/>
  <c r="N149" i="2"/>
  <c r="O149"/>
  <c r="P149"/>
  <c r="N151"/>
  <c r="O151"/>
  <c r="P151"/>
  <c r="I105" i="3"/>
  <c r="J105"/>
  <c r="K105"/>
  <c r="I42" i="2"/>
  <c r="J42"/>
  <c r="K42"/>
  <c r="I19" i="5"/>
  <c r="J19"/>
  <c r="K19"/>
  <c r="I144" i="3"/>
  <c r="J144"/>
  <c r="K144"/>
  <c r="I21" i="1"/>
  <c r="J21"/>
  <c r="K21"/>
  <c r="I39" i="3"/>
  <c r="J39"/>
  <c r="K39"/>
  <c r="N182"/>
  <c r="O182"/>
  <c r="P182"/>
  <c r="N151" i="1"/>
  <c r="O151"/>
  <c r="P151"/>
  <c r="I153"/>
  <c r="J153"/>
  <c r="K153"/>
  <c r="N24" i="11"/>
  <c r="O24"/>
  <c r="P24"/>
  <c r="I148" i="2"/>
  <c r="J148"/>
  <c r="K148"/>
  <c r="I34" i="3"/>
  <c r="J34"/>
  <c r="K34"/>
  <c r="I78" i="1"/>
  <c r="J78"/>
  <c r="K78"/>
  <c r="I117" i="2"/>
  <c r="J117"/>
  <c r="K117"/>
  <c r="I75"/>
  <c r="J75"/>
  <c r="K75"/>
  <c r="I89" i="3"/>
  <c r="J89"/>
  <c r="K89"/>
  <c r="I40" i="4"/>
  <c r="J40"/>
  <c r="K40"/>
  <c r="I74" i="2"/>
  <c r="J74"/>
  <c r="K74"/>
  <c r="I53" i="7"/>
  <c r="J53"/>
  <c r="K53"/>
  <c r="K54"/>
  <c r="N110" i="3"/>
  <c r="O110"/>
  <c r="P110"/>
  <c r="N31" i="6"/>
  <c r="O31"/>
  <c r="P31"/>
  <c r="N64" i="7"/>
  <c r="O64"/>
  <c r="P64"/>
  <c r="P70"/>
  <c r="N14" i="4"/>
  <c r="O14"/>
  <c r="P14"/>
  <c r="N40" i="7"/>
  <c r="O40"/>
  <c r="P40"/>
  <c r="I115" i="1"/>
  <c r="J115"/>
  <c r="K115"/>
  <c r="I124" i="3"/>
  <c r="J124"/>
  <c r="K124"/>
  <c r="N8"/>
  <c r="O8"/>
  <c r="P8"/>
  <c r="N172"/>
  <c r="O172"/>
  <c r="P172"/>
  <c r="I29"/>
  <c r="J29"/>
  <c r="K29"/>
  <c r="I40" i="1"/>
  <c r="J40"/>
  <c r="K40"/>
  <c r="N15"/>
  <c r="O15"/>
  <c r="P15"/>
  <c r="I135"/>
  <c r="J135"/>
  <c r="K135"/>
  <c r="I10"/>
  <c r="J10"/>
  <c r="K10"/>
  <c r="I142"/>
  <c r="J142"/>
  <c r="K142"/>
  <c r="I97"/>
  <c r="J97"/>
  <c r="K97"/>
  <c r="N13" i="11"/>
  <c r="O13"/>
  <c r="P13"/>
  <c r="I15" i="1"/>
  <c r="J15"/>
  <c r="K15"/>
  <c r="I152" i="2"/>
  <c r="J152"/>
  <c r="K152"/>
  <c r="I137"/>
  <c r="J137"/>
  <c r="K137"/>
  <c r="N16" i="3"/>
  <c r="O16"/>
  <c r="P16"/>
  <c r="I32"/>
  <c r="J32"/>
  <c r="K32"/>
  <c r="I150" i="2"/>
  <c r="J150"/>
  <c r="K150"/>
  <c r="N91" i="3"/>
  <c r="O91"/>
  <c r="P91"/>
  <c r="N118"/>
  <c r="O118"/>
  <c r="P118"/>
  <c r="I182"/>
  <c r="J182"/>
  <c r="K182"/>
  <c r="I40"/>
  <c r="J40"/>
  <c r="K40"/>
  <c r="I129"/>
  <c r="J129"/>
  <c r="K129"/>
  <c r="I93"/>
  <c r="J93"/>
  <c r="K93"/>
  <c r="I88"/>
  <c r="J88"/>
  <c r="K88"/>
  <c r="N37"/>
  <c r="O37"/>
  <c r="P37"/>
  <c r="I37" i="2"/>
  <c r="J37"/>
  <c r="K37"/>
  <c r="N76"/>
  <c r="O76"/>
  <c r="P76"/>
  <c r="N110"/>
  <c r="O110"/>
  <c r="P110"/>
  <c r="N47"/>
  <c r="O47"/>
  <c r="P47"/>
  <c r="N12" i="5"/>
  <c r="O12"/>
  <c r="P12"/>
  <c r="I25"/>
  <c r="J25"/>
  <c r="K25"/>
  <c r="K36"/>
  <c r="I144" i="2"/>
  <c r="J144"/>
  <c r="K144"/>
  <c r="N69" i="1"/>
  <c r="O69"/>
  <c r="P69"/>
  <c r="I16" i="11"/>
  <c r="J16"/>
  <c r="K16"/>
  <c r="N121" i="2"/>
  <c r="O121"/>
  <c r="P121"/>
  <c r="N83"/>
  <c r="O83"/>
  <c r="P83"/>
  <c r="N24" i="4"/>
  <c r="O24"/>
  <c r="P24"/>
  <c r="N53" i="7"/>
  <c r="O53"/>
  <c r="P53"/>
  <c r="P54"/>
  <c r="N74" i="2"/>
  <c r="O74"/>
  <c r="P74"/>
  <c r="I136"/>
  <c r="J136"/>
  <c r="K136"/>
  <c r="P31" i="7"/>
  <c r="I76" i="2"/>
  <c r="J76"/>
  <c r="K76"/>
  <c r="I23"/>
  <c r="J23"/>
  <c r="K23"/>
  <c r="I61"/>
  <c r="J61"/>
  <c r="K61"/>
  <c r="I33"/>
  <c r="J33"/>
  <c r="K33"/>
  <c r="N28"/>
  <c r="O28"/>
  <c r="P28"/>
  <c r="N16"/>
  <c r="O16"/>
  <c r="P16"/>
  <c r="N11" i="6"/>
  <c r="O11"/>
  <c r="P11"/>
  <c r="I28" i="5"/>
  <c r="J28"/>
  <c r="K28"/>
  <c r="I19" i="2"/>
  <c r="J19"/>
  <c r="K19"/>
  <c r="I48" i="4"/>
  <c r="J48"/>
  <c r="K48"/>
  <c r="I9" i="6"/>
  <c r="J9"/>
  <c r="K9"/>
  <c r="I8" i="1"/>
  <c r="J8"/>
  <c r="K8"/>
  <c r="N50"/>
  <c r="O50"/>
  <c r="P50"/>
  <c r="I14"/>
  <c r="J14"/>
  <c r="K14"/>
  <c r="I119"/>
  <c r="J119"/>
  <c r="K119"/>
  <c r="N112"/>
  <c r="O112"/>
  <c r="P112"/>
  <c r="P30" i="7"/>
  <c r="N56" i="4"/>
  <c r="O56"/>
  <c r="P56"/>
  <c r="I26" i="5"/>
  <c r="J26"/>
  <c r="K26"/>
  <c r="I107" i="3"/>
  <c r="J107"/>
  <c r="K107"/>
  <c r="I68" i="4"/>
  <c r="J68"/>
  <c r="K68"/>
  <c r="I30" i="3"/>
  <c r="J30"/>
  <c r="K30"/>
  <c r="N53"/>
  <c r="O53"/>
  <c r="P53"/>
  <c r="N77" i="2"/>
  <c r="O77"/>
  <c r="P77"/>
  <c r="I46" i="3"/>
  <c r="J46"/>
  <c r="K46"/>
  <c r="I12" i="5"/>
  <c r="J12"/>
  <c r="K12"/>
  <c r="P35" i="7"/>
  <c r="I14" i="2"/>
  <c r="J14"/>
  <c r="K14"/>
  <c r="N83" i="1"/>
  <c r="O83"/>
  <c r="P83"/>
  <c r="N170" i="3"/>
  <c r="O170"/>
  <c r="P170"/>
  <c r="N103"/>
  <c r="O103"/>
  <c r="P103"/>
  <c r="N152"/>
  <c r="O152"/>
  <c r="P152"/>
  <c r="N30" i="6"/>
  <c r="O30"/>
  <c r="P30"/>
  <c r="N21" i="11"/>
  <c r="O21"/>
  <c r="P21"/>
  <c r="I75" i="3"/>
  <c r="J75"/>
  <c r="K75"/>
  <c r="N41" i="4"/>
  <c r="O41"/>
  <c r="P41"/>
  <c r="I133" i="1"/>
  <c r="J133"/>
  <c r="K133"/>
  <c r="I99" i="3"/>
  <c r="J99"/>
  <c r="K99"/>
  <c r="I10"/>
  <c r="J10"/>
  <c r="K10"/>
  <c r="N24" i="6"/>
  <c r="O24"/>
  <c r="P24"/>
  <c r="N121" i="3"/>
  <c r="O121"/>
  <c r="P121"/>
  <c r="I32" i="6"/>
  <c r="J32"/>
  <c r="K32"/>
  <c r="N29"/>
  <c r="O29"/>
  <c r="P29"/>
  <c r="I64" i="7"/>
  <c r="J64"/>
  <c r="K64"/>
  <c r="K71"/>
  <c r="N177" i="3"/>
  <c r="O177"/>
  <c r="P177"/>
  <c r="N52" i="2"/>
  <c r="O52"/>
  <c r="P52"/>
  <c r="I150" i="3"/>
  <c r="J150"/>
  <c r="K150"/>
  <c r="N70"/>
  <c r="O70"/>
  <c r="P70"/>
  <c r="I119" i="2"/>
  <c r="J119"/>
  <c r="K119"/>
  <c r="N73" i="3"/>
  <c r="O73"/>
  <c r="P73"/>
  <c r="N57" i="2"/>
  <c r="O57"/>
  <c r="P57"/>
  <c r="I84" i="3"/>
  <c r="J84"/>
  <c r="K84"/>
  <c r="N54" i="4"/>
  <c r="O54"/>
  <c r="P54"/>
  <c r="I30"/>
  <c r="J30"/>
  <c r="K30"/>
  <c r="I147" i="3"/>
  <c r="J147"/>
  <c r="K147"/>
  <c r="I80"/>
  <c r="J80"/>
  <c r="K80"/>
  <c r="I170"/>
  <c r="J170"/>
  <c r="K170"/>
  <c r="N107"/>
  <c r="O107"/>
  <c r="P107"/>
  <c r="N133" i="1"/>
  <c r="O133"/>
  <c r="P133"/>
  <c r="I152" i="3"/>
  <c r="J152"/>
  <c r="K152"/>
  <c r="I77" i="2"/>
  <c r="J77"/>
  <c r="K77"/>
  <c r="I121" i="3"/>
  <c r="J121"/>
  <c r="K121"/>
  <c r="N46"/>
  <c r="O46"/>
  <c r="P46"/>
  <c r="N14" i="2"/>
  <c r="O14"/>
  <c r="P14"/>
  <c r="I158" i="3"/>
  <c r="J158"/>
  <c r="K158"/>
  <c r="N75"/>
  <c r="O75"/>
  <c r="P75"/>
  <c r="N32" i="6"/>
  <c r="O32"/>
  <c r="P32"/>
  <c r="I60" i="3"/>
  <c r="J60"/>
  <c r="K60"/>
  <c r="N10"/>
  <c r="O10"/>
  <c r="P10"/>
  <c r="I142"/>
  <c r="J142"/>
  <c r="K142"/>
  <c r="N42" i="7"/>
  <c r="O42"/>
  <c r="P42"/>
  <c r="N13" i="5"/>
  <c r="O13"/>
  <c r="P13"/>
  <c r="P71" i="7"/>
  <c r="P66"/>
  <c r="N115" i="2"/>
  <c r="O115"/>
  <c r="P115"/>
  <c r="I37" i="3"/>
  <c r="J37"/>
  <c r="K37"/>
  <c r="I10" i="5"/>
  <c r="J10"/>
  <c r="K10"/>
  <c r="I23" i="6"/>
  <c r="J23"/>
  <c r="K23"/>
  <c r="K25"/>
  <c r="K42"/>
  <c r="K162" i="2"/>
  <c r="K163" s="1"/>
  <c r="K166" s="1"/>
  <c r="K177" s="1"/>
  <c r="N30" i="3"/>
  <c r="O30"/>
  <c r="P30"/>
  <c r="I57" i="2"/>
  <c r="J57"/>
  <c r="K57"/>
  <c r="N27"/>
  <c r="O27"/>
  <c r="P27"/>
  <c r="I70" i="3"/>
  <c r="J70"/>
  <c r="K70"/>
  <c r="N36" i="4"/>
  <c r="O36"/>
  <c r="P36"/>
  <c r="N65" i="1"/>
  <c r="O65"/>
  <c r="P65"/>
  <c r="I31"/>
  <c r="J31"/>
  <c r="K31"/>
  <c r="K34" i="2"/>
  <c r="I27"/>
  <c r="J27"/>
  <c r="K27"/>
  <c r="I153" i="3"/>
  <c r="J153"/>
  <c r="K153"/>
  <c r="N66"/>
  <c r="O66"/>
  <c r="P66"/>
  <c r="I108" i="1"/>
  <c r="J108"/>
  <c r="K108"/>
  <c r="P27" i="11"/>
  <c r="N27" i="1"/>
  <c r="O27"/>
  <c r="P27"/>
  <c r="N107" i="2"/>
  <c r="O107"/>
  <c r="P107"/>
  <c r="N12"/>
  <c r="O12"/>
  <c r="P12"/>
  <c r="N57" i="4"/>
  <c r="O57"/>
  <c r="P57"/>
  <c r="I22" i="11"/>
  <c r="J22"/>
  <c r="K22"/>
  <c r="K66" i="7"/>
  <c r="K37" i="6"/>
  <c r="K43"/>
  <c r="K166" i="1"/>
  <c r="N131" i="2"/>
  <c r="O131"/>
  <c r="P131"/>
  <c r="N17" i="3"/>
  <c r="O17"/>
  <c r="P17"/>
  <c r="I57" i="4"/>
  <c r="J57"/>
  <c r="K57"/>
  <c r="N27" i="5"/>
  <c r="O27"/>
  <c r="P27"/>
  <c r="P56" i="7"/>
  <c r="P58"/>
  <c r="P57"/>
  <c r="P60"/>
  <c r="K33"/>
  <c r="K32"/>
  <c r="K61"/>
  <c r="K57"/>
  <c r="K56"/>
  <c r="K58"/>
  <c r="K70"/>
  <c r="P25" i="6"/>
  <c r="P42"/>
  <c r="P162" i="2"/>
  <c r="P163" s="1"/>
  <c r="P166" s="1"/>
  <c r="P177" s="1"/>
  <c r="I110" i="1"/>
  <c r="J110"/>
  <c r="K110"/>
  <c r="I133" i="2"/>
  <c r="J133"/>
  <c r="K133"/>
  <c r="I12"/>
  <c r="J12"/>
  <c r="K12"/>
  <c r="I83" i="1"/>
  <c r="J83"/>
  <c r="K83"/>
  <c r="N22" i="3"/>
  <c r="O22"/>
  <c r="P22"/>
  <c r="N96"/>
  <c r="O96"/>
  <c r="P96"/>
  <c r="I14"/>
  <c r="J14"/>
  <c r="K14"/>
  <c r="I54" i="2"/>
  <c r="J54"/>
  <c r="K54"/>
  <c r="K43" i="7"/>
  <c r="N138" i="1"/>
  <c r="O138"/>
  <c r="P138"/>
  <c r="N107"/>
  <c r="O107"/>
  <c r="P107"/>
  <c r="I92"/>
  <c r="J92"/>
  <c r="K92"/>
  <c r="I27"/>
  <c r="J27"/>
  <c r="K27"/>
  <c r="I15" i="3"/>
  <c r="J15"/>
  <c r="K15"/>
  <c r="I78"/>
  <c r="J78"/>
  <c r="K78"/>
  <c r="N60"/>
  <c r="O60"/>
  <c r="P60"/>
  <c r="N8" i="1"/>
  <c r="O8"/>
  <c r="P8"/>
  <c r="N90"/>
  <c r="O90"/>
  <c r="P90"/>
  <c r="I115" i="2"/>
  <c r="J115"/>
  <c r="K115"/>
  <c r="I109"/>
  <c r="J109"/>
  <c r="K109"/>
  <c r="N153" i="3"/>
  <c r="O153"/>
  <c r="P153"/>
  <c r="I148"/>
  <c r="J148"/>
  <c r="K148"/>
  <c r="I115"/>
  <c r="J115"/>
  <c r="K115"/>
  <c r="I57"/>
  <c r="J57"/>
  <c r="K57"/>
  <c r="I17"/>
  <c r="J17"/>
  <c r="K17"/>
  <c r="I27" i="5"/>
  <c r="J27"/>
  <c r="K27"/>
  <c r="I29" i="4"/>
  <c r="J29"/>
  <c r="K29"/>
  <c r="I17" i="5"/>
  <c r="J17"/>
  <c r="K17"/>
  <c r="I69" i="3"/>
  <c r="J69"/>
  <c r="K69"/>
  <c r="N86" i="2"/>
  <c r="O86"/>
  <c r="P86"/>
  <c r="P61" i="7"/>
  <c r="P59"/>
  <c r="K60"/>
  <c r="K59"/>
  <c r="P33"/>
  <c r="P32"/>
  <c r="K46"/>
  <c r="K49"/>
  <c r="K47"/>
  <c r="K45"/>
  <c r="K34"/>
  <c r="K27" i="11"/>
  <c r="K68" i="7"/>
  <c r="K67"/>
  <c r="K69"/>
  <c r="P69"/>
  <c r="P67"/>
  <c r="P68"/>
  <c r="K35"/>
  <c r="K31"/>
  <c r="K30"/>
  <c r="I140" i="1"/>
  <c r="J140"/>
  <c r="K140"/>
  <c r="N31"/>
  <c r="O31"/>
  <c r="P31"/>
  <c r="I87"/>
  <c r="J87"/>
  <c r="K87"/>
  <c r="I72"/>
  <c r="J72"/>
  <c r="K72"/>
  <c r="I49"/>
  <c r="J49"/>
  <c r="K49"/>
  <c r="N140"/>
  <c r="O140"/>
  <c r="P140"/>
  <c r="N110"/>
  <c r="O110"/>
  <c r="P110"/>
  <c r="N87"/>
  <c r="O87"/>
  <c r="P87"/>
  <c r="N63"/>
  <c r="O63"/>
  <c r="P63"/>
  <c r="I51"/>
  <c r="J51"/>
  <c r="K51"/>
  <c r="I33"/>
  <c r="J33"/>
  <c r="K33"/>
  <c r="N133" i="2"/>
  <c r="O133"/>
  <c r="P133"/>
  <c r="N109"/>
  <c r="O109"/>
  <c r="P109"/>
  <c r="I102"/>
  <c r="J102"/>
  <c r="K102"/>
  <c r="I79"/>
  <c r="J79"/>
  <c r="K79"/>
  <c r="I29"/>
  <c r="J29"/>
  <c r="K29"/>
  <c r="I15"/>
  <c r="J15"/>
  <c r="K15"/>
  <c r="N171" i="3"/>
  <c r="O171"/>
  <c r="P171"/>
  <c r="I8" i="2"/>
  <c r="J8"/>
  <c r="K8"/>
  <c r="N100" i="1"/>
  <c r="O100"/>
  <c r="P100"/>
  <c r="N80"/>
  <c r="O80"/>
  <c r="P80"/>
  <c r="N92"/>
  <c r="O92"/>
  <c r="P92"/>
  <c r="N66"/>
  <c r="O66"/>
  <c r="P66"/>
  <c r="I58"/>
  <c r="J58"/>
  <c r="K58"/>
  <c r="I36"/>
  <c r="J36"/>
  <c r="K36"/>
  <c r="I169" i="3"/>
  <c r="J169"/>
  <c r="K169"/>
  <c r="N148"/>
  <c r="O148"/>
  <c r="P148"/>
  <c r="N129"/>
  <c r="O129"/>
  <c r="P129"/>
  <c r="N40"/>
  <c r="O40"/>
  <c r="P40"/>
  <c r="I20"/>
  <c r="J20"/>
  <c r="K20"/>
  <c r="N11"/>
  <c r="O11"/>
  <c r="P11"/>
  <c r="N60" i="4"/>
  <c r="O60"/>
  <c r="P60"/>
  <c r="I37"/>
  <c r="J37"/>
  <c r="K37"/>
  <c r="I15"/>
  <c r="J15"/>
  <c r="K15"/>
  <c r="I14" i="5"/>
  <c r="J14"/>
  <c r="K14"/>
  <c r="N15" i="3"/>
  <c r="O15"/>
  <c r="P15"/>
  <c r="N114"/>
  <c r="O114"/>
  <c r="P114"/>
  <c r="I10" i="7"/>
  <c r="J10"/>
  <c r="K10"/>
  <c r="K14"/>
  <c r="I87" i="3"/>
  <c r="J87"/>
  <c r="K87"/>
  <c r="I73"/>
  <c r="J73"/>
  <c r="K73"/>
  <c r="I49"/>
  <c r="J49"/>
  <c r="K49"/>
  <c r="I58" i="4"/>
  <c r="J58"/>
  <c r="K58"/>
  <c r="N21"/>
  <c r="O21"/>
  <c r="P21"/>
  <c r="N16"/>
  <c r="O16"/>
  <c r="P16"/>
  <c r="I29" i="5"/>
  <c r="J29"/>
  <c r="K29"/>
  <c r="I25" i="3"/>
  <c r="J25"/>
  <c r="K25"/>
  <c r="I102" i="1"/>
  <c r="J102"/>
  <c r="K102"/>
  <c r="N15" i="6"/>
  <c r="O15"/>
  <c r="P15"/>
  <c r="P20"/>
  <c r="P41"/>
  <c r="P202" i="3"/>
  <c r="N10" i="5"/>
  <c r="O10"/>
  <c r="P10"/>
  <c r="P21"/>
  <c r="P37"/>
  <c r="N28" i="6"/>
  <c r="O28"/>
  <c r="P28"/>
  <c r="P37"/>
  <c r="P43"/>
  <c r="P166" i="1"/>
  <c r="N68" i="4"/>
  <c r="O68"/>
  <c r="P68"/>
  <c r="N29"/>
  <c r="O29"/>
  <c r="P29"/>
  <c r="P33"/>
  <c r="I15" i="6"/>
  <c r="J15"/>
  <c r="K15"/>
  <c r="K20"/>
  <c r="K41"/>
  <c r="K202" i="3"/>
  <c r="K204" s="1"/>
  <c r="K216" s="1"/>
  <c r="I141" i="2"/>
  <c r="J141"/>
  <c r="K141"/>
  <c r="I27" i="3"/>
  <c r="J27"/>
  <c r="K27"/>
  <c r="N14"/>
  <c r="O14"/>
  <c r="P14"/>
  <c r="N17" i="5"/>
  <c r="O17"/>
  <c r="P17"/>
  <c r="I47" i="3"/>
  <c r="J47"/>
  <c r="K47"/>
  <c r="N54" i="2"/>
  <c r="O54"/>
  <c r="P54"/>
  <c r="I55" i="1"/>
  <c r="J55"/>
  <c r="K55"/>
  <c r="I48" i="2"/>
  <c r="J48"/>
  <c r="K48"/>
  <c r="N69" i="3"/>
  <c r="O69"/>
  <c r="P69"/>
  <c r="K50" i="7"/>
  <c r="K48"/>
  <c r="K153" i="2"/>
  <c r="K161"/>
  <c r="K92"/>
  <c r="K94"/>
  <c r="K165"/>
  <c r="P92"/>
  <c r="P94"/>
  <c r="P165"/>
  <c r="P122" i="1"/>
  <c r="P164"/>
  <c r="P156"/>
  <c r="P165"/>
  <c r="K156"/>
  <c r="K165"/>
  <c r="K122"/>
  <c r="K164"/>
  <c r="K167"/>
  <c r="K178"/>
  <c r="P167"/>
  <c r="P178" s="1"/>
  <c r="P43" i="7"/>
  <c r="P50"/>
  <c r="P47"/>
  <c r="P48"/>
  <c r="P49"/>
  <c r="P46"/>
  <c r="P45"/>
  <c r="P14"/>
  <c r="P153" i="2"/>
  <c r="P161"/>
  <c r="K40" i="5"/>
  <c r="K49"/>
  <c r="K203" i="3"/>
  <c r="K21" i="5"/>
  <c r="K37"/>
  <c r="P36"/>
  <c r="K131" i="3"/>
  <c r="K200"/>
  <c r="P131"/>
  <c r="P200" s="1"/>
  <c r="P204" s="1"/>
  <c r="P216" s="1"/>
  <c r="P203"/>
  <c r="P40" i="5"/>
  <c r="P49"/>
  <c r="P74" i="4"/>
  <c r="P80"/>
  <c r="P15" i="7"/>
  <c r="P16" s="1"/>
  <c r="K33" i="4"/>
  <c r="K74"/>
  <c r="K80"/>
  <c r="K15" i="7"/>
  <c r="K16" s="1"/>
  <c r="P18" l="1"/>
  <c r="P74" s="1"/>
  <c r="P180" i="1" s="1"/>
  <c r="P184" s="1"/>
  <c r="N13" i="8" s="1"/>
  <c r="P19" i="7"/>
  <c r="P75" s="1"/>
  <c r="P218" i="3" s="1"/>
  <c r="P21" i="7"/>
  <c r="P77" s="1"/>
  <c r="P82" i="4" s="1"/>
  <c r="P84" s="1"/>
  <c r="N22" i="8" s="1"/>
  <c r="P22" i="7"/>
  <c r="P78" s="1"/>
  <c r="P51" i="5" s="1"/>
  <c r="P55" s="1"/>
  <c r="N25" i="8" s="1"/>
  <c r="P23" i="7"/>
  <c r="P79" s="1"/>
  <c r="P29" i="11" s="1"/>
  <c r="P31" s="1"/>
  <c r="N28" i="8" s="1"/>
  <c r="P20" i="7"/>
  <c r="P76" s="1"/>
  <c r="P179" i="2" s="1"/>
  <c r="K20" i="7"/>
  <c r="K76" s="1"/>
  <c r="K179" i="2" s="1"/>
  <c r="K19" i="7"/>
  <c r="K75" s="1"/>
  <c r="K218" i="3" s="1"/>
  <c r="K222" s="1"/>
  <c r="I16" i="8" s="1"/>
  <c r="K21" i="7"/>
  <c r="K77" s="1"/>
  <c r="K82" i="4" s="1"/>
  <c r="K84" s="1"/>
  <c r="I22" i="8" s="1"/>
  <c r="K23" i="7"/>
  <c r="K79" s="1"/>
  <c r="K29" i="11" s="1"/>
  <c r="K31" s="1"/>
  <c r="I28" i="8" s="1"/>
  <c r="K18" i="7"/>
  <c r="K74" s="1"/>
  <c r="K180" i="1" s="1"/>
  <c r="K184" s="1"/>
  <c r="I13" i="8" s="1"/>
  <c r="K22" i="7"/>
  <c r="K78" s="1"/>
  <c r="K51" i="5" s="1"/>
  <c r="K55" s="1"/>
  <c r="I25" i="8" s="1"/>
  <c r="P222" i="3"/>
  <c r="N16" i="8" s="1"/>
  <c r="P183" i="2"/>
  <c r="N19" i="8" s="1"/>
  <c r="K183" i="2"/>
  <c r="I19" i="8" s="1"/>
</calcChain>
</file>

<file path=xl/comments1.xml><?xml version="1.0" encoding="utf-8"?>
<comments xmlns="http://schemas.openxmlformats.org/spreadsheetml/2006/main">
  <authors>
    <author>Windows User</author>
  </authors>
  <commentList>
    <comment ref="C35" authorId="0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OVERALL MF TO BE CHECKED</t>
        </r>
      </text>
    </comment>
  </commentList>
</comments>
</file>

<file path=xl/sharedStrings.xml><?xml version="1.0" encoding="utf-8"?>
<sst xmlns="http://schemas.openxmlformats.org/spreadsheetml/2006/main" count="1880" uniqueCount="527">
  <si>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</si>
  <si>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</si>
  <si>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</si>
  <si>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</si>
  <si>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</si>
  <si>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</si>
  <si>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</si>
  <si>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</si>
  <si>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</si>
  <si>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</si>
  <si>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</si>
  <si>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</si>
  <si>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</si>
  <si>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</si>
  <si>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</si>
  <si>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</si>
  <si>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</si>
  <si>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</si>
  <si>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</si>
  <si>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</si>
  <si>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</si>
  <si>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</si>
  <si>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</si>
  <si>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</si>
  <si>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</si>
  <si>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</si>
  <si>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</si>
  <si>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</si>
  <si>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</si>
  <si>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</si>
  <si>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</si>
  <si>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</si>
  <si>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</si>
  <si>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</si>
  <si>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</si>
  <si>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</si>
  <si>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</si>
  <si>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</si>
  <si>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</si>
  <si>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</si>
  <si>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</si>
  <si>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</si>
  <si>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</si>
  <si>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</si>
  <si>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</si>
  <si>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</si>
  <si>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</si>
  <si>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</si>
  <si>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</si>
  <si>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</si>
  <si>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</si>
  <si>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</si>
  <si>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</si>
  <si>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</si>
  <si>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</si>
  <si>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</si>
  <si>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</si>
  <si>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</si>
  <si>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</si>
  <si>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</si>
  <si>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</si>
  <si>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</si>
  <si>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</si>
  <si>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</si>
  <si>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</si>
  <si>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</si>
  <si>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</si>
  <si>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</si>
  <si>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</si>
  <si>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</si>
  <si>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</si>
  <si>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</si>
  <si>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</si>
  <si>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</si>
  <si>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</si>
  <si>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</si>
  <si>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</si>
  <si>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</si>
  <si>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</si>
  <si>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</si>
  <si>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</si>
  <si>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</si>
  <si>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</si>
  <si>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</si>
  <si>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</si>
  <si>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</si>
  <si>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</si>
  <si>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</si>
  <si>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</si>
  <si>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</si>
  <si>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</si>
  <si>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</si>
  <si>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</si>
  <si>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</si>
  <si>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</si>
  <si>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</si>
  <si>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</si>
  <si>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</si>
  <si>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</si>
  <si>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</si>
  <si>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</si>
  <si>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</si>
  <si>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</si>
  <si>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</si>
  <si>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</si>
  <si>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</si>
  <si>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</si>
  <si>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</si>
  <si>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</si>
  <si>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</si>
  <si>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</si>
  <si>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</si>
  <si>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</si>
  <si>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</si>
  <si>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</si>
  <si>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</si>
  <si>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</si>
  <si>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</si>
  <si>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</si>
  <si>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</si>
  <si>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</si>
  <si>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</si>
  <si>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</si>
  <si>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</si>
  <si>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</si>
  <si>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</si>
  <si>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</si>
  <si>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</si>
  <si>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</si>
  <si>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</si>
  <si>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</si>
  <si>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</si>
  <si>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</si>
  <si>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</si>
  <si>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</si>
  <si>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</si>
  <si>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</si>
  <si>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</si>
  <si>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</si>
  <si>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</si>
  <si>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</si>
  <si>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</si>
  <si>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</si>
  <si>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</si>
  <si>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</si>
  <si>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</si>
  <si>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</si>
  <si>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</si>
  <si>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</si>
  <si>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</si>
  <si>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</si>
  <si>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</si>
  <si>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</si>
  <si>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</si>
  <si>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</si>
  <si>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</si>
  <si>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</si>
  <si>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</si>
  <si>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</si>
  <si>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</si>
  <si>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</si>
  <si>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</si>
  <si>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</si>
  <si>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</si>
  <si>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</si>
  <si>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</si>
  <si>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</si>
  <si>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</si>
  <si>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</si>
  <si>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</si>
  <si>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</si>
  <si>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</si>
  <si>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</si>
  <si>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</si>
  <si>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</si>
  <si>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</si>
  <si>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</si>
  <si>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</si>
  <si>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</si>
  <si>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</si>
  <si>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</si>
  <si>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</si>
  <si>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</si>
  <si>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</si>
  <si>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</si>
  <si>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</si>
  <si>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</si>
  <si>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</si>
  <si>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</si>
  <si>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</si>
  <si>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</si>
  <si>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</si>
  <si>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</si>
  <si>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</si>
  <si>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</si>
  <si>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</si>
  <si>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</si>
  <si>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</si>
  <si>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</si>
  <si>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</si>
  <si>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</si>
  <si>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</si>
  <si>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</si>
  <si>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</si>
  <si>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</si>
  <si>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</si>
  <si>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</si>
  <si>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</si>
  <si>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</si>
  <si>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</si>
  <si>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</si>
  <si>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</si>
  <si>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</si>
  <si>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</si>
  <si>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</si>
  <si>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</si>
  <si>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</si>
  <si>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</si>
  <si>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</si>
  <si>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</si>
  <si>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</si>
  <si>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</si>
  <si>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</si>
  <si>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</si>
  <si>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</si>
  <si>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</si>
  <si>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</si>
  <si>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</si>
  <si>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</si>
  <si>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</si>
  <si>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</si>
  <si>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</si>
  <si>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</si>
  <si>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</si>
  <si>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</si>
  <si>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</si>
  <si>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</si>
  <si>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</si>
  <si>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</si>
  <si>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</si>
  <si>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</si>
  <si>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</si>
  <si>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</si>
  <si>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</si>
  <si>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</si>
  <si>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</si>
  <si>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</si>
  <si>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</si>
  <si>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</si>
  <si>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</si>
  <si>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</si>
  <si>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</si>
  <si>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</si>
  <si>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</si>
  <si>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</si>
  <si>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</si>
  <si>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</si>
  <si>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</si>
  <si>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</si>
  <si>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</si>
  <si>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</si>
  <si>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</si>
  <si>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</si>
  <si>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</si>
  <si>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</si>
  <si>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</si>
  <si>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</si>
  <si>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</si>
  <si>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</si>
  <si>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</si>
  <si>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</si>
  <si>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</si>
  <si>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</si>
  <si>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</si>
  <si>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</si>
  <si>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</si>
  <si>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</si>
  <si>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</si>
  <si>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</si>
  <si>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</si>
  <si>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</si>
  <si>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</si>
  <si>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</si>
  <si>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</si>
  <si>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</si>
  <si>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</si>
  <si>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</si>
  <si>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</si>
  <si>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</si>
  <si>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</si>
  <si>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</si>
  <si>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</si>
  <si>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</si>
  <si>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</si>
  <si>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</si>
  <si>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</si>
  <si>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</si>
  <si>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</si>
  <si>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</si>
  <si>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</si>
  <si>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</si>
  <si>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</si>
  <si>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</si>
  <si>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</si>
  <si>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</si>
  <si>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</si>
  <si>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</si>
  <si>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</si>
  <si>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</si>
  <si>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</si>
  <si>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</si>
  <si>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</si>
  <si>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</si>
  <si>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</si>
  <si>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</si>
  <si>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</si>
  <si>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</si>
  <si>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</si>
  <si>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</si>
  <si>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</si>
  <si>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</si>
  <si>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</si>
  <si>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</si>
  <si>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</si>
  <si>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</si>
  <si>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</si>
  <si>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</si>
  <si>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</si>
  <si>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</si>
  <si>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</si>
  <si>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</si>
  <si>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</si>
  <si>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</si>
  <si>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</si>
  <si>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</si>
  <si>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</si>
  <si>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</si>
  <si>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</si>
  <si>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</si>
  <si>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</si>
  <si>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</si>
  <si>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</si>
  <si>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</si>
  <si>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</si>
  <si>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</si>
  <si>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</si>
  <si>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</si>
  <si>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</si>
  <si>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</si>
  <si>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</si>
  <si>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</si>
  <si>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</si>
  <si>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</si>
  <si>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</si>
  <si>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</si>
  <si>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</si>
  <si>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</si>
  <si>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</si>
  <si>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</si>
  <si>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</si>
  <si>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</si>
  <si>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</si>
  <si>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</si>
  <si>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</si>
  <si>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</si>
  <si>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</si>
  <si>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</si>
  <si>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</si>
  <si>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</si>
  <si>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</si>
  <si>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</si>
  <si>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</si>
  <si>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</si>
  <si>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</si>
  <si>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</si>
  <si>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</si>
  <si>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</si>
  <si>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</si>
  <si>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</si>
  <si>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</si>
  <si>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</si>
  <si>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</si>
  <si>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</si>
  <si>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</si>
  <si>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</si>
  <si>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</si>
  <si>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</si>
  <si>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</si>
  <si>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</si>
  <si>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</si>
  <si>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</si>
  <si>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</si>
  <si>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</si>
  <si>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</si>
  <si>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</si>
  <si>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</si>
  <si>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</si>
  <si>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</si>
  <si>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</si>
  <si>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</si>
  <si>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</si>
  <si>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</si>
  <si>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</si>
  <si>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</si>
  <si>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</si>
  <si>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</si>
  <si>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</si>
  <si>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</si>
  <si>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</si>
  <si>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</si>
  <si>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</si>
  <si>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</si>
  <si>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</si>
  <si>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</si>
  <si>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</si>
  <si>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</si>
  <si>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</si>
  <si>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</si>
  <si>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</si>
  <si>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</si>
  <si>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</si>
  <si>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</si>
  <si>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</si>
  <si>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</si>
  <si>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</si>
  <si>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</si>
  <si>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</si>
  <si>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</si>
  <si>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</si>
  <si>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</si>
  <si>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</si>
  <si>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</si>
  <si>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SECURE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</si>
  <si>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</si>
  <si>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</si>
  <si>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</si>
  <si>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</si>
  <si>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</si>
  <si>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</si>
  <si>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</si>
  <si>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</si>
  <si>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</si>
  <si>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</si>
  <si>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</si>
  <si>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</si>
  <si>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</si>
  <si>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</si>
  <si>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</si>
  <si>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</si>
  <si>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</si>
  <si>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</si>
  <si>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</si>
  <si>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</si>
  <si>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</si>
  <si>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</si>
  <si>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</si>
  <si>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</si>
  <si>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</si>
  <si>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</si>
  <si>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</si>
  <si>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</si>
  <si>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</si>
  <si>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</si>
  <si>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</si>
  <si>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</si>
  <si>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</si>
  <si>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</si>
  <si>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</si>
  <si>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</si>
  <si>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</si>
  <si>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</si>
  <si>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</si>
  <si>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</si>
  <si>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Q0491811</t>
  </si>
  <si>
    <t>33KV RAMA ROAD</t>
  </si>
  <si>
    <t>33KV SHAHZADA BAGH</t>
  </si>
  <si>
    <t>Q0487625</t>
  </si>
  <si>
    <t>Q0487626</t>
  </si>
  <si>
    <t>Y0357821</t>
  </si>
  <si>
    <t>ANAND VIHAR</t>
  </si>
  <si>
    <t>Q0430841</t>
  </si>
  <si>
    <t>THOMSON ROAD</t>
  </si>
  <si>
    <t>Q0430833</t>
  </si>
  <si>
    <t>SHIVAJI BRIDGE</t>
  </si>
  <si>
    <t>Q0430835</t>
  </si>
  <si>
    <t>RRI HAMILTON RD.</t>
  </si>
  <si>
    <t>Q0430822</t>
  </si>
  <si>
    <t>KODIYA PUL</t>
  </si>
  <si>
    <t>Q0430821</t>
  </si>
  <si>
    <t>FED FROM BRPL(RLY.)</t>
  </si>
  <si>
    <t>NIZAMUDDIN RLY STN</t>
  </si>
  <si>
    <t>Q0430831</t>
  </si>
  <si>
    <t>TUGLUKABAD RY STN</t>
  </si>
  <si>
    <t>TUGLUKABAD RLY STN</t>
  </si>
  <si>
    <t>33KV SAHJAHAN ROAD</t>
  </si>
  <si>
    <t>Y0357713</t>
  </si>
  <si>
    <t>Y0357712</t>
  </si>
  <si>
    <t>100MVA Tx.3 (33 KV)</t>
  </si>
  <si>
    <t>220 kV DMRC #1</t>
  </si>
  <si>
    <t>220 kV DMRC #2</t>
  </si>
  <si>
    <t>Y0357818</t>
  </si>
  <si>
    <t>Tx.5 (33 KV)-Ckt No.3</t>
  </si>
  <si>
    <t>STG</t>
  </si>
  <si>
    <t>BAY No 612</t>
  </si>
  <si>
    <t>33KV NARAINA DTC CKT-II</t>
  </si>
  <si>
    <t>Q0487631</t>
  </si>
  <si>
    <t>Q0263400</t>
  </si>
  <si>
    <t>Q0263402</t>
  </si>
  <si>
    <t>33KV R R HOSPITAL</t>
  </si>
  <si>
    <t>Q0819156</t>
  </si>
  <si>
    <t>33KV NARAINA DTC CKT-I</t>
  </si>
  <si>
    <t>Q0487627</t>
  </si>
  <si>
    <t>TEKHAND WASTE TO ENERGY PLANT</t>
  </si>
  <si>
    <t>Q0430839</t>
  </si>
  <si>
    <t>Check Meter Data</t>
  </si>
  <si>
    <t>JUNE-2024</t>
  </si>
  <si>
    <t>wef 19.06.2024</t>
  </si>
  <si>
    <t>FINAL READING 30/06/2024</t>
  </si>
  <si>
    <t>INTIAL READING 01/06/2024</t>
  </si>
  <si>
    <t>up to 11.06.24</t>
  </si>
  <si>
    <t>Check wef 12.06.24</t>
  </si>
  <si>
    <t>Check Mete Data</t>
  </si>
  <si>
    <t>Assesment</t>
  </si>
  <si>
    <t>Reactive Energy distribution to DISCOMs in proportion to their Active Energy drawl(week No- 10  FY2024-25)  for EDWMP-GHAZIPUR :</t>
  </si>
  <si>
    <t>ITPO</t>
  </si>
  <si>
    <t xml:space="preserve">                                      PERIOD 1st June-2024 TO 30th June-2024</t>
  </si>
  <si>
    <t>Note:-Above Data is provided by DTL Metering Department</t>
  </si>
</sst>
</file>

<file path=xl/styles.xml><?xml version="1.0" encoding="utf-8"?>
<styleSheet xmlns="http://schemas.openxmlformats.org/spreadsheetml/2006/main">
  <numFmts count="3">
    <numFmt numFmtId="192" formatCode="0.0000"/>
    <numFmt numFmtId="193" formatCode="0.000"/>
    <numFmt numFmtId="194" formatCode="0.0"/>
  </numFmts>
  <fonts count="88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3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2" xfId="0" applyFont="1" applyFill="1" applyBorder="1" applyAlignment="1">
      <alignment horizontal="center"/>
    </xf>
    <xf numFmtId="0" fontId="0" fillId="0" borderId="4" xfId="0" applyBorder="1"/>
    <xf numFmtId="2" fontId="8" fillId="0" borderId="2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10" fillId="0" borderId="2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92" fontId="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0" xfId="0" applyFont="1" applyFill="1" applyBorder="1"/>
    <xf numFmtId="0" fontId="11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93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/>
    <xf numFmtId="2" fontId="10" fillId="0" borderId="12" xfId="0" applyNumberFormat="1" applyFont="1" applyFill="1" applyBorder="1" applyAlignment="1">
      <alignment horizontal="center"/>
    </xf>
    <xf numFmtId="0" fontId="10" fillId="0" borderId="3" xfId="0" applyFont="1" applyFill="1" applyBorder="1"/>
    <xf numFmtId="0" fontId="19" fillId="0" borderId="0" xfId="0" applyFont="1" applyFill="1"/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/>
    <xf numFmtId="0" fontId="10" fillId="0" borderId="2" xfId="0" applyFont="1" applyFill="1" applyBorder="1"/>
    <xf numFmtId="192" fontId="10" fillId="0" borderId="2" xfId="0" applyNumberFormat="1" applyFont="1" applyFill="1" applyBorder="1"/>
    <xf numFmtId="192" fontId="10" fillId="0" borderId="1" xfId="0" applyNumberFormat="1" applyFont="1" applyFill="1" applyBorder="1"/>
    <xf numFmtId="0" fontId="11" fillId="0" borderId="12" xfId="0" applyFont="1" applyFill="1" applyBorder="1"/>
    <xf numFmtId="0" fontId="11" fillId="0" borderId="11" xfId="0" applyFont="1" applyFill="1" applyBorder="1"/>
    <xf numFmtId="1" fontId="19" fillId="0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3" fillId="0" borderId="3" xfId="0" applyFont="1" applyFill="1" applyBorder="1"/>
    <xf numFmtId="2" fontId="24" fillId="0" borderId="0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2" fontId="19" fillId="0" borderId="13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0" fontId="19" fillId="0" borderId="0" xfId="0" applyFont="1" applyBorder="1"/>
    <xf numFmtId="192" fontId="23" fillId="0" borderId="0" xfId="0" applyNumberFormat="1" applyFont="1" applyFill="1" applyAlignment="1">
      <alignment horizontal="center"/>
    </xf>
    <xf numFmtId="192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92" fontId="3" fillId="0" borderId="0" xfId="0" applyNumberFormat="1" applyFont="1"/>
    <xf numFmtId="0" fontId="0" fillId="0" borderId="0" xfId="0" applyAlignment="1">
      <alignment horizontal="right"/>
    </xf>
    <xf numFmtId="192" fontId="0" fillId="0" borderId="0" xfId="0" applyNumberFormat="1"/>
    <xf numFmtId="192" fontId="20" fillId="0" borderId="0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left"/>
    </xf>
    <xf numFmtId="193" fontId="9" fillId="0" borderId="8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192" fontId="8" fillId="0" borderId="8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left"/>
    </xf>
    <xf numFmtId="0" fontId="19" fillId="0" borderId="9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/>
    </xf>
    <xf numFmtId="0" fontId="0" fillId="0" borderId="17" xfId="0" applyBorder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/>
    <xf numFmtId="0" fontId="0" fillId="0" borderId="18" xfId="0" applyBorder="1"/>
    <xf numFmtId="0" fontId="19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2" fontId="19" fillId="0" borderId="13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13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left" vertical="center"/>
    </xf>
    <xf numFmtId="1" fontId="19" fillId="0" borderId="12" xfId="0" applyNumberFormat="1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 vertical="center"/>
    </xf>
    <xf numFmtId="2" fontId="19" fillId="0" borderId="19" xfId="0" applyNumberFormat="1" applyFont="1" applyFill="1" applyBorder="1" applyAlignment="1">
      <alignment horizontal="center" vertical="center"/>
    </xf>
    <xf numFmtId="2" fontId="19" fillId="0" borderId="11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Fill="1"/>
    <xf numFmtId="0" fontId="22" fillId="0" borderId="0" xfId="0" applyFont="1" applyBorder="1"/>
    <xf numFmtId="0" fontId="27" fillId="0" borderId="0" xfId="0" applyFont="1" applyFill="1"/>
    <xf numFmtId="0" fontId="8" fillId="0" borderId="20" xfId="0" applyFont="1" applyFill="1" applyBorder="1" applyAlignment="1">
      <alignment horizontal="center"/>
    </xf>
    <xf numFmtId="0" fontId="20" fillId="0" borderId="10" xfId="0" applyFont="1" applyFill="1" applyBorder="1"/>
    <xf numFmtId="0" fontId="9" fillId="0" borderId="8" xfId="0" applyFont="1" applyFill="1" applyBorder="1" applyAlignment="1">
      <alignment horizontal="center"/>
    </xf>
    <xf numFmtId="192" fontId="9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6" fillId="0" borderId="0" xfId="0" applyFont="1"/>
    <xf numFmtId="0" fontId="0" fillId="0" borderId="21" xfId="0" applyBorder="1"/>
    <xf numFmtId="0" fontId="0" fillId="0" borderId="22" xfId="0" applyBorder="1"/>
    <xf numFmtId="0" fontId="33" fillId="0" borderId="23" xfId="0" applyFont="1" applyBorder="1"/>
    <xf numFmtId="0" fontId="34" fillId="0" borderId="23" xfId="0" applyFont="1" applyBorder="1"/>
    <xf numFmtId="0" fontId="35" fillId="0" borderId="23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0" fontId="0" fillId="0" borderId="23" xfId="0" applyBorder="1"/>
    <xf numFmtId="192" fontId="37" fillId="0" borderId="0" xfId="0" applyNumberFormat="1" applyFont="1" applyBorder="1" applyAlignment="1">
      <alignment horizontal="center"/>
    </xf>
    <xf numFmtId="0" fontId="38" fillId="0" borderId="0" xfId="0" applyFont="1" applyBorder="1"/>
    <xf numFmtId="192" fontId="36" fillId="0" borderId="0" xfId="0" applyNumberFormat="1" applyFont="1" applyBorder="1"/>
    <xf numFmtId="192" fontId="36" fillId="0" borderId="0" xfId="0" applyNumberFormat="1" applyFont="1" applyBorder="1" applyAlignment="1">
      <alignment horizontal="center"/>
    </xf>
    <xf numFmtId="0" fontId="20" fillId="0" borderId="0" xfId="0" applyFont="1" applyBorder="1"/>
    <xf numFmtId="192" fontId="35" fillId="0" borderId="0" xfId="0" applyNumberFormat="1" applyFont="1" applyBorder="1"/>
    <xf numFmtId="0" fontId="26" fillId="0" borderId="0" xfId="0" applyFont="1" applyBorder="1"/>
    <xf numFmtId="0" fontId="43" fillId="0" borderId="0" xfId="0" applyFont="1" applyBorder="1"/>
    <xf numFmtId="0" fontId="19" fillId="0" borderId="15" xfId="0" applyFont="1" applyBorder="1"/>
    <xf numFmtId="0" fontId="0" fillId="0" borderId="15" xfId="0" applyBorder="1"/>
    <xf numFmtId="0" fontId="0" fillId="0" borderId="16" xfId="0" applyBorder="1"/>
    <xf numFmtId="0" fontId="46" fillId="0" borderId="0" xfId="0" applyFont="1" applyBorder="1"/>
    <xf numFmtId="0" fontId="32" fillId="0" borderId="0" xfId="0" applyFont="1" applyBorder="1"/>
    <xf numFmtId="0" fontId="19" fillId="0" borderId="9" xfId="0" applyFont="1" applyFill="1" applyBorder="1" applyAlignment="1">
      <alignment horizontal="left"/>
    </xf>
    <xf numFmtId="0" fontId="27" fillId="0" borderId="15" xfId="0" applyFont="1" applyFill="1" applyBorder="1" applyAlignment="1">
      <alignment vertical="center"/>
    </xf>
    <xf numFmtId="0" fontId="27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0" fontId="5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24" xfId="0" applyFont="1" applyBorder="1"/>
    <xf numFmtId="0" fontId="0" fillId="0" borderId="24" xfId="0" applyBorder="1"/>
    <xf numFmtId="0" fontId="33" fillId="0" borderId="0" xfId="0" applyFont="1" applyBorder="1" applyAlignment="1">
      <alignment vertical="top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12" xfId="0" applyNumberFormat="1" applyFont="1" applyFill="1" applyBorder="1" applyAlignment="1">
      <alignment horizontal="center"/>
    </xf>
    <xf numFmtId="0" fontId="19" fillId="0" borderId="12" xfId="0" applyFont="1" applyFill="1" applyBorder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53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2" fontId="22" fillId="0" borderId="0" xfId="0" applyNumberFormat="1" applyFont="1" applyFill="1"/>
    <xf numFmtId="2" fontId="22" fillId="0" borderId="0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 applyBorder="1"/>
    <xf numFmtId="0" fontId="2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2" fillId="0" borderId="2" xfId="0" applyFont="1" applyFill="1" applyBorder="1" applyAlignment="1">
      <alignment horizontal="center"/>
    </xf>
    <xf numFmtId="0" fontId="20" fillId="0" borderId="3" xfId="0" applyFont="1" applyFill="1" applyBorder="1"/>
    <xf numFmtId="0" fontId="22" fillId="0" borderId="3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53" fillId="0" borderId="2" xfId="0" applyFont="1" applyFill="1" applyBorder="1" applyAlignment="1">
      <alignment horizontal="center"/>
    </xf>
    <xf numFmtId="0" fontId="27" fillId="0" borderId="3" xfId="0" applyFont="1" applyFill="1" applyBorder="1"/>
    <xf numFmtId="0" fontId="53" fillId="0" borderId="3" xfId="0" applyFont="1" applyFill="1" applyBorder="1" applyAlignment="1">
      <alignment horizontal="center"/>
    </xf>
    <xf numFmtId="0" fontId="53" fillId="0" borderId="4" xfId="0" applyFont="1" applyFill="1" applyBorder="1"/>
    <xf numFmtId="0" fontId="27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13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13" xfId="0" applyFont="1" applyFill="1" applyBorder="1"/>
    <xf numFmtId="0" fontId="53" fillId="0" borderId="11" xfId="0" applyFont="1" applyFill="1" applyBorder="1" applyAlignment="1">
      <alignment horizontal="center"/>
    </xf>
    <xf numFmtId="0" fontId="27" fillId="0" borderId="12" xfId="0" applyFont="1" applyFill="1" applyBorder="1"/>
    <xf numFmtId="192" fontId="27" fillId="0" borderId="19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2" fillId="0" borderId="0" xfId="0" applyFont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192" fontId="10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/>
    <xf numFmtId="2" fontId="22" fillId="0" borderId="12" xfId="0" applyNumberFormat="1" applyFont="1" applyFill="1" applyBorder="1"/>
    <xf numFmtId="1" fontId="2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2" fontId="58" fillId="0" borderId="13" xfId="0" applyNumberFormat="1" applyFont="1" applyFill="1" applyBorder="1" applyAlignment="1">
      <alignment horizontal="center"/>
    </xf>
    <xf numFmtId="2" fontId="58" fillId="0" borderId="3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2" fontId="58" fillId="0" borderId="4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8" fillId="0" borderId="1" xfId="0" applyFont="1" applyFill="1" applyBorder="1" applyAlignment="1">
      <alignment horizontal="center"/>
    </xf>
    <xf numFmtId="1" fontId="58" fillId="0" borderId="3" xfId="0" applyNumberFormat="1" applyFont="1" applyFill="1" applyBorder="1" applyAlignment="1">
      <alignment horizontal="center"/>
    </xf>
    <xf numFmtId="0" fontId="58" fillId="0" borderId="12" xfId="0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4" xfId="0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vertical="center"/>
    </xf>
    <xf numFmtId="0" fontId="27" fillId="0" borderId="9" xfId="0" applyFont="1" applyFill="1" applyBorder="1"/>
    <xf numFmtId="1" fontId="58" fillId="0" borderId="0" xfId="0" applyNumberFormat="1" applyFont="1" applyFill="1" applyBorder="1" applyAlignment="1">
      <alignment horizontal="center"/>
    </xf>
    <xf numFmtId="0" fontId="60" fillId="0" borderId="2" xfId="0" applyFont="1" applyFill="1" applyBorder="1" applyAlignment="1">
      <alignment horizontal="center"/>
    </xf>
    <xf numFmtId="2" fontId="59" fillId="0" borderId="3" xfId="0" applyNumberFormat="1" applyFont="1" applyFill="1" applyBorder="1" applyAlignment="1">
      <alignment horizontal="left"/>
    </xf>
    <xf numFmtId="0" fontId="32" fillId="0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192" fontId="54" fillId="0" borderId="0" xfId="0" applyNumberFormat="1" applyFont="1" applyBorder="1" applyAlignment="1">
      <alignment horizontal="center" shrinkToFit="1"/>
    </xf>
    <xf numFmtId="0" fontId="58" fillId="0" borderId="2" xfId="0" applyFont="1" applyFill="1" applyBorder="1" applyAlignment="1">
      <alignment horizontal="center"/>
    </xf>
    <xf numFmtId="0" fontId="59" fillId="0" borderId="3" xfId="0" applyFont="1" applyFill="1" applyBorder="1"/>
    <xf numFmtId="2" fontId="58" fillId="0" borderId="0" xfId="0" applyNumberFormat="1" applyFont="1" applyFill="1" applyBorder="1"/>
    <xf numFmtId="2" fontId="59" fillId="0" borderId="0" xfId="0" applyNumberFormat="1" applyFont="1" applyFill="1" applyBorder="1"/>
    <xf numFmtId="0" fontId="59" fillId="0" borderId="0" xfId="0" applyFont="1" applyFill="1" applyBorder="1"/>
    <xf numFmtId="0" fontId="15" fillId="0" borderId="2" xfId="0" applyFont="1" applyFill="1" applyBorder="1" applyAlignment="1">
      <alignment horizontal="center"/>
    </xf>
    <xf numFmtId="0" fontId="14" fillId="0" borderId="3" xfId="0" applyFont="1" applyFill="1" applyBorder="1"/>
    <xf numFmtId="0" fontId="15" fillId="0" borderId="1" xfId="0" applyFont="1" applyFill="1" applyBorder="1" applyAlignment="1">
      <alignment horizontal="center"/>
    </xf>
    <xf numFmtId="2" fontId="15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15" fillId="0" borderId="12" xfId="0" applyNumberFormat="1" applyFont="1" applyFill="1" applyBorder="1" applyAlignment="1">
      <alignment horizontal="center"/>
    </xf>
    <xf numFmtId="0" fontId="61" fillId="0" borderId="1" xfId="0" applyFont="1" applyFill="1" applyBorder="1" applyAlignment="1">
      <alignment horizontal="center"/>
    </xf>
    <xf numFmtId="2" fontId="14" fillId="0" borderId="3" xfId="0" applyNumberFormat="1" applyFont="1" applyFill="1" applyBorder="1"/>
    <xf numFmtId="0" fontId="14" fillId="0" borderId="0" xfId="0" applyFont="1" applyFill="1" applyBorder="1" applyAlignment="1">
      <alignment horizontal="left"/>
    </xf>
    <xf numFmtId="1" fontId="15" fillId="0" borderId="13" xfId="0" applyNumberFormat="1" applyFont="1" applyFill="1" applyBorder="1" applyAlignment="1">
      <alignment horizontal="center"/>
    </xf>
    <xf numFmtId="0" fontId="39" fillId="0" borderId="28" xfId="0" applyFont="1" applyBorder="1" applyAlignment="1">
      <alignment shrinkToFit="1"/>
    </xf>
    <xf numFmtId="49" fontId="0" fillId="0" borderId="0" xfId="0" applyNumberFormat="1" applyBorder="1"/>
    <xf numFmtId="0" fontId="32" fillId="0" borderId="0" xfId="0" applyFont="1"/>
    <xf numFmtId="0" fontId="17" fillId="0" borderId="29" xfId="0" applyFont="1" applyBorder="1"/>
    <xf numFmtId="0" fontId="26" fillId="0" borderId="26" xfId="0" applyFont="1" applyBorder="1"/>
    <xf numFmtId="49" fontId="33" fillId="0" borderId="0" xfId="0" applyNumberFormat="1" applyFont="1" applyBorder="1"/>
    <xf numFmtId="192" fontId="33" fillId="0" borderId="0" xfId="0" applyNumberFormat="1" applyFont="1" applyBorder="1"/>
    <xf numFmtId="192" fontId="27" fillId="0" borderId="0" xfId="0" applyNumberFormat="1" applyFont="1" applyBorder="1"/>
    <xf numFmtId="0" fontId="62" fillId="0" borderId="0" xfId="0" applyFont="1" applyBorder="1"/>
    <xf numFmtId="0" fontId="63" fillId="0" borderId="23" xfId="0" applyFont="1" applyBorder="1" applyAlignment="1">
      <alignment horizontal="center"/>
    </xf>
    <xf numFmtId="0" fontId="63" fillId="0" borderId="0" xfId="0" applyFont="1" applyBorder="1"/>
    <xf numFmtId="0" fontId="64" fillId="0" borderId="0" xfId="0" applyFont="1" applyBorder="1"/>
    <xf numFmtId="0" fontId="4" fillId="0" borderId="0" xfId="0" applyFont="1" applyBorder="1"/>
    <xf numFmtId="0" fontId="65" fillId="0" borderId="0" xfId="0" applyFont="1" applyBorder="1"/>
    <xf numFmtId="49" fontId="28" fillId="0" borderId="0" xfId="0" applyNumberFormat="1" applyFont="1" applyBorder="1"/>
    <xf numFmtId="0" fontId="66" fillId="0" borderId="0" xfId="0" applyFont="1" applyBorder="1"/>
    <xf numFmtId="0" fontId="28" fillId="0" borderId="0" xfId="0" applyFont="1" applyBorder="1"/>
    <xf numFmtId="0" fontId="30" fillId="0" borderId="0" xfId="0" applyFont="1" applyFill="1" applyAlignment="1">
      <alignment horizontal="left"/>
    </xf>
    <xf numFmtId="0" fontId="67" fillId="0" borderId="0" xfId="0" applyFont="1" applyFill="1"/>
    <xf numFmtId="0" fontId="20" fillId="0" borderId="12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vertical="top"/>
    </xf>
    <xf numFmtId="0" fontId="68" fillId="0" borderId="0" xfId="0" applyFont="1" applyBorder="1" applyAlignment="1">
      <alignment horizontal="center" vertical="center"/>
    </xf>
    <xf numFmtId="2" fontId="17" fillId="0" borderId="3" xfId="0" applyNumberFormat="1" applyFont="1" applyFill="1" applyBorder="1" applyAlignment="1">
      <alignment vertical="top"/>
    </xf>
    <xf numFmtId="1" fontId="19" fillId="0" borderId="2" xfId="0" applyNumberFormat="1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/>
    </xf>
    <xf numFmtId="0" fontId="72" fillId="0" borderId="14" xfId="0" applyFont="1" applyFill="1" applyBorder="1"/>
    <xf numFmtId="0" fontId="72" fillId="0" borderId="16" xfId="0" applyFont="1" applyFill="1" applyBorder="1"/>
    <xf numFmtId="192" fontId="73" fillId="0" borderId="9" xfId="0" applyNumberFormat="1" applyFont="1" applyFill="1" applyBorder="1" applyAlignment="1">
      <alignment horizontal="center"/>
    </xf>
    <xf numFmtId="0" fontId="58" fillId="0" borderId="4" xfId="0" applyFont="1" applyFill="1" applyBorder="1" applyAlignment="1">
      <alignment horizontal="center"/>
    </xf>
    <xf numFmtId="1" fontId="58" fillId="0" borderId="13" xfId="0" applyNumberFormat="1" applyFont="1" applyFill="1" applyBorder="1" applyAlignment="1">
      <alignment horizontal="center"/>
    </xf>
    <xf numFmtId="1" fontId="53" fillId="0" borderId="0" xfId="0" applyNumberFormat="1" applyFont="1" applyFill="1" applyAlignment="1">
      <alignment horizontal="center"/>
    </xf>
    <xf numFmtId="0" fontId="67" fillId="0" borderId="2" xfId="0" applyFont="1" applyFill="1" applyBorder="1" applyAlignment="1">
      <alignment horizontal="left" vertical="center"/>
    </xf>
    <xf numFmtId="192" fontId="27" fillId="0" borderId="12" xfId="0" applyNumberFormat="1" applyFont="1" applyFill="1" applyBorder="1" applyAlignment="1">
      <alignment horizontal="center" vertical="center"/>
    </xf>
    <xf numFmtId="192" fontId="27" fillId="0" borderId="9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92" fontId="20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76" fillId="0" borderId="0" xfId="0" applyFont="1" applyBorder="1"/>
    <xf numFmtId="2" fontId="20" fillId="0" borderId="0" xfId="0" applyNumberFormat="1" applyFont="1" applyFill="1" applyAlignment="1">
      <alignment horizontal="left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192" fontId="20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76" fillId="0" borderId="0" xfId="0" applyFont="1"/>
    <xf numFmtId="0" fontId="14" fillId="0" borderId="0" xfId="0" applyFont="1" applyAlignment="1">
      <alignment horizontal="left"/>
    </xf>
    <xf numFmtId="2" fontId="77" fillId="0" borderId="0" xfId="0" applyNumberFormat="1" applyFont="1" applyFill="1" applyBorder="1"/>
    <xf numFmtId="2" fontId="78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vertical="top"/>
    </xf>
    <xf numFmtId="2" fontId="19" fillId="0" borderId="12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20" xfId="0" applyFont="1" applyFill="1" applyBorder="1" applyAlignment="1">
      <alignment wrapText="1"/>
    </xf>
    <xf numFmtId="0" fontId="32" fillId="0" borderId="11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0" fillId="0" borderId="20" xfId="0" applyFill="1" applyBorder="1"/>
    <xf numFmtId="0" fontId="74" fillId="0" borderId="20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20" xfId="0" applyFont="1" applyFill="1" applyBorder="1" applyAlignment="1">
      <alignment wrapText="1"/>
    </xf>
    <xf numFmtId="0" fontId="0" fillId="0" borderId="3" xfId="0" applyFill="1" applyBorder="1"/>
    <xf numFmtId="0" fontId="0" fillId="0" borderId="2" xfId="0" applyFill="1" applyBorder="1"/>
    <xf numFmtId="0" fontId="0" fillId="0" borderId="20" xfId="0" applyFill="1" applyBorder="1" applyAlignment="1">
      <alignment horizontal="center" wrapText="1"/>
    </xf>
    <xf numFmtId="0" fontId="19" fillId="0" borderId="20" xfId="0" applyFont="1" applyFill="1" applyBorder="1"/>
    <xf numFmtId="0" fontId="22" fillId="0" borderId="20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2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/>
    </xf>
    <xf numFmtId="0" fontId="15" fillId="0" borderId="20" xfId="0" applyFont="1" applyFill="1" applyBorder="1"/>
    <xf numFmtId="0" fontId="58" fillId="0" borderId="1" xfId="0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vertical="center"/>
    </xf>
    <xf numFmtId="1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" fillId="0" borderId="20" xfId="0" applyFont="1" applyFill="1" applyBorder="1"/>
    <xf numFmtId="0" fontId="0" fillId="0" borderId="20" xfId="0" applyFill="1" applyBorder="1" applyAlignment="1">
      <alignment wrapText="1"/>
    </xf>
    <xf numFmtId="0" fontId="18" fillId="0" borderId="20" xfId="0" applyFont="1" applyFill="1" applyBorder="1"/>
    <xf numFmtId="0" fontId="10" fillId="0" borderId="2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/>
    <xf numFmtId="0" fontId="26" fillId="0" borderId="0" xfId="0" applyFont="1" applyFill="1" applyBorder="1" applyAlignment="1">
      <alignment horizontal="left"/>
    </xf>
    <xf numFmtId="0" fontId="10" fillId="0" borderId="12" xfId="0" applyFont="1" applyFill="1" applyBorder="1"/>
    <xf numFmtId="2" fontId="15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3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right" vertical="top"/>
    </xf>
    <xf numFmtId="49" fontId="28" fillId="0" borderId="17" xfId="0" applyNumberFormat="1" applyFont="1" applyFill="1" applyBorder="1" applyAlignment="1">
      <alignment horizontal="right" vertical="top"/>
    </xf>
    <xf numFmtId="49" fontId="28" fillId="0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Fill="1" applyBorder="1" applyAlignment="1">
      <alignment horizontal="left" vertical="top" wrapText="1"/>
    </xf>
    <xf numFmtId="0" fontId="19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17" xfId="0" applyFont="1" applyFill="1" applyBorder="1"/>
    <xf numFmtId="0" fontId="19" fillId="0" borderId="1" xfId="0" applyFont="1" applyFill="1" applyBorder="1" applyAlignment="1">
      <alignment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center"/>
    </xf>
    <xf numFmtId="2" fontId="79" fillId="0" borderId="0" xfId="0" applyNumberFormat="1" applyFont="1" applyFill="1" applyBorder="1" applyAlignment="1">
      <alignment horizontal="center"/>
    </xf>
    <xf numFmtId="0" fontId="79" fillId="0" borderId="13" xfId="0" applyFont="1" applyFill="1" applyBorder="1" applyAlignment="1">
      <alignment horizontal="center"/>
    </xf>
    <xf numFmtId="0" fontId="79" fillId="0" borderId="0" xfId="0" applyFont="1" applyFill="1"/>
    <xf numFmtId="2" fontId="28" fillId="0" borderId="0" xfId="0" applyNumberFormat="1" applyFont="1" applyFill="1" applyBorder="1"/>
    <xf numFmtId="1" fontId="28" fillId="0" borderId="1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top"/>
    </xf>
    <xf numFmtId="0" fontId="32" fillId="0" borderId="3" xfId="0" applyFont="1" applyFill="1" applyBorder="1" applyAlignment="1">
      <alignment horizontal="center"/>
    </xf>
    <xf numFmtId="0" fontId="0" fillId="0" borderId="17" xfId="0" applyFill="1" applyBorder="1"/>
    <xf numFmtId="0" fontId="0" fillId="0" borderId="0" xfId="0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8" fillId="0" borderId="1" xfId="0" applyFont="1" applyFill="1" applyBorder="1"/>
    <xf numFmtId="0" fontId="17" fillId="0" borderId="0" xfId="0" applyFont="1" applyFill="1" applyBorder="1"/>
    <xf numFmtId="1" fontId="58" fillId="0" borderId="0" xfId="0" applyNumberFormat="1" applyFont="1" applyFill="1" applyBorder="1"/>
    <xf numFmtId="0" fontId="32" fillId="0" borderId="0" xfId="0" applyFont="1" applyFill="1" applyBorder="1"/>
    <xf numFmtId="0" fontId="0" fillId="0" borderId="31" xfId="0" applyFill="1" applyBorder="1"/>
    <xf numFmtId="0" fontId="0" fillId="0" borderId="8" xfId="0" applyFill="1" applyBorder="1"/>
    <xf numFmtId="0" fontId="0" fillId="0" borderId="32" xfId="0" applyFill="1" applyBorder="1"/>
    <xf numFmtId="0" fontId="0" fillId="0" borderId="28" xfId="0" applyFill="1" applyBorder="1"/>
    <xf numFmtId="0" fontId="0" fillId="0" borderId="9" xfId="0" applyFill="1" applyBorder="1"/>
    <xf numFmtId="0" fontId="0" fillId="0" borderId="18" xfId="0" applyFill="1" applyBorder="1"/>
    <xf numFmtId="0" fontId="39" fillId="0" borderId="14" xfId="0" applyFont="1" applyFill="1" applyBorder="1"/>
    <xf numFmtId="0" fontId="40" fillId="0" borderId="8" xfId="0" applyFont="1" applyFill="1" applyBorder="1"/>
    <xf numFmtId="0" fontId="45" fillId="0" borderId="15" xfId="0" applyFont="1" applyFill="1" applyBorder="1"/>
    <xf numFmtId="0" fontId="41" fillId="0" borderId="0" xfId="0" applyFont="1" applyFill="1" applyBorder="1"/>
    <xf numFmtId="0" fontId="41" fillId="0" borderId="15" xfId="0" applyFont="1" applyFill="1" applyBorder="1"/>
    <xf numFmtId="0" fontId="42" fillId="0" borderId="15" xfId="0" applyFont="1" applyFill="1" applyBorder="1"/>
    <xf numFmtId="0" fontId="42" fillId="0" borderId="0" xfId="0" applyFont="1" applyFill="1" applyBorder="1"/>
    <xf numFmtId="0" fontId="19" fillId="0" borderId="15" xfId="0" applyFont="1" applyFill="1" applyBorder="1"/>
    <xf numFmtId="0" fontId="46" fillId="0" borderId="15" xfId="0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192" fontId="43" fillId="0" borderId="0" xfId="0" applyNumberFormat="1" applyFont="1" applyFill="1" applyBorder="1" applyAlignment="1">
      <alignment horizontal="center"/>
    </xf>
    <xf numFmtId="192" fontId="32" fillId="0" borderId="0" xfId="0" applyNumberFormat="1" applyFont="1" applyFill="1" applyBorder="1"/>
    <xf numFmtId="0" fontId="40" fillId="0" borderId="28" xfId="0" applyFont="1" applyFill="1" applyBorder="1"/>
    <xf numFmtId="0" fontId="47" fillId="0" borderId="15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1" fillId="0" borderId="28" xfId="0" applyFont="1" applyFill="1" applyBorder="1"/>
    <xf numFmtId="0" fontId="17" fillId="0" borderId="15" xfId="0" applyFont="1" applyFill="1" applyBorder="1"/>
    <xf numFmtId="192" fontId="11" fillId="0" borderId="0" xfId="0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43" fillId="0" borderId="9" xfId="0" applyFont="1" applyFill="1" applyBorder="1"/>
    <xf numFmtId="0" fontId="46" fillId="0" borderId="9" xfId="0" applyFont="1" applyFill="1" applyBorder="1"/>
    <xf numFmtId="192" fontId="54" fillId="0" borderId="9" xfId="0" applyNumberFormat="1" applyFont="1" applyFill="1" applyBorder="1" applyAlignment="1">
      <alignment horizontal="center" shrinkToFit="1"/>
    </xf>
    <xf numFmtId="0" fontId="19" fillId="0" borderId="9" xfId="0" applyFont="1" applyFill="1" applyBorder="1"/>
    <xf numFmtId="0" fontId="43" fillId="0" borderId="18" xfId="0" applyFont="1" applyFill="1" applyBorder="1" applyAlignment="1">
      <alignment horizontal="left"/>
    </xf>
    <xf numFmtId="0" fontId="26" fillId="0" borderId="0" xfId="0" applyFont="1" applyFill="1"/>
    <xf numFmtId="49" fontId="28" fillId="0" borderId="0" xfId="0" applyNumberFormat="1" applyFont="1" applyFill="1"/>
    <xf numFmtId="49" fontId="28" fillId="0" borderId="12" xfId="0" applyNumberFormat="1" applyFont="1" applyFill="1" applyBorder="1"/>
    <xf numFmtId="0" fontId="58" fillId="0" borderId="0" xfId="0" applyFont="1" applyFill="1"/>
    <xf numFmtId="0" fontId="59" fillId="0" borderId="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4" fillId="0" borderId="9" xfId="0" applyFont="1" applyFill="1" applyBorder="1"/>
    <xf numFmtId="0" fontId="70" fillId="0" borderId="15" xfId="0" applyFont="1" applyFill="1" applyBorder="1"/>
    <xf numFmtId="0" fontId="69" fillId="0" borderId="15" xfId="0" applyFont="1" applyFill="1" applyBorder="1"/>
    <xf numFmtId="192" fontId="4" fillId="0" borderId="0" xfId="0" applyNumberFormat="1" applyFont="1" applyFill="1" applyBorder="1"/>
    <xf numFmtId="0" fontId="71" fillId="0" borderId="0" xfId="0" applyFont="1" applyFill="1" applyBorder="1"/>
    <xf numFmtId="0" fontId="4" fillId="0" borderId="0" xfId="0" applyFont="1" applyFill="1" applyBorder="1"/>
    <xf numFmtId="0" fontId="71" fillId="0" borderId="28" xfId="0" applyFont="1" applyFill="1" applyBorder="1"/>
    <xf numFmtId="0" fontId="47" fillId="0" borderId="0" xfId="0" applyFont="1" applyFill="1" applyBorder="1"/>
    <xf numFmtId="0" fontId="47" fillId="0" borderId="28" xfId="0" applyFont="1" applyFill="1" applyBorder="1"/>
    <xf numFmtId="0" fontId="20" fillId="0" borderId="15" xfId="0" applyFont="1" applyFill="1" applyBorder="1"/>
    <xf numFmtId="0" fontId="26" fillId="0" borderId="28" xfId="0" applyFont="1" applyFill="1" applyBorder="1"/>
    <xf numFmtId="0" fontId="0" fillId="0" borderId="3" xfId="0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9" fillId="0" borderId="20" xfId="0" applyFont="1" applyFill="1" applyBorder="1" applyAlignment="1">
      <alignment vertical="center" wrapText="1"/>
    </xf>
    <xf numFmtId="193" fontId="53" fillId="0" borderId="0" xfId="0" applyNumberFormat="1" applyFont="1" applyFill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92" fontId="3" fillId="0" borderId="8" xfId="0" applyNumberFormat="1" applyFont="1" applyFill="1" applyBorder="1"/>
    <xf numFmtId="0" fontId="48" fillId="0" borderId="0" xfId="0" applyFont="1" applyFill="1" applyBorder="1"/>
    <xf numFmtId="193" fontId="27" fillId="0" borderId="0" xfId="0" applyNumberFormat="1" applyFont="1" applyFill="1" applyBorder="1" applyAlignment="1">
      <alignment vertical="center"/>
    </xf>
    <xf numFmtId="193" fontId="53" fillId="0" borderId="0" xfId="0" applyNumberFormat="1" applyFont="1" applyFill="1" applyBorder="1" applyAlignment="1">
      <alignment vertical="center"/>
    </xf>
    <xf numFmtId="192" fontId="48" fillId="0" borderId="0" xfId="0" applyNumberFormat="1" applyFont="1" applyFill="1" applyBorder="1" applyAlignment="1">
      <alignment horizontal="center"/>
    </xf>
    <xf numFmtId="0" fontId="49" fillId="0" borderId="0" xfId="0" applyFont="1" applyFill="1" applyBorder="1"/>
    <xf numFmtId="192" fontId="49" fillId="0" borderId="0" xfId="0" applyNumberFormat="1" applyFont="1" applyFill="1" applyBorder="1" applyAlignment="1">
      <alignment horizontal="center"/>
    </xf>
    <xf numFmtId="192" fontId="3" fillId="0" borderId="0" xfId="0" applyNumberFormat="1" applyFont="1" applyFill="1" applyBorder="1"/>
    <xf numFmtId="192" fontId="27" fillId="0" borderId="0" xfId="0" applyNumberFormat="1" applyFont="1" applyFill="1" applyBorder="1"/>
    <xf numFmtId="49" fontId="55" fillId="0" borderId="0" xfId="0" applyNumberFormat="1" applyFont="1" applyFill="1"/>
    <xf numFmtId="0" fontId="0" fillId="0" borderId="2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/>
    </xf>
    <xf numFmtId="2" fontId="27" fillId="0" borderId="1" xfId="0" applyNumberFormat="1" applyFont="1" applyFill="1" applyBorder="1"/>
    <xf numFmtId="0" fontId="27" fillId="0" borderId="1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2" fontId="53" fillId="0" borderId="0" xfId="0" applyNumberFormat="1" applyFont="1" applyFill="1"/>
    <xf numFmtId="0" fontId="53" fillId="0" borderId="0" xfId="0" applyFont="1" applyFill="1"/>
    <xf numFmtId="0" fontId="0" fillId="0" borderId="11" xfId="0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 vertical="center"/>
    </xf>
    <xf numFmtId="0" fontId="42" fillId="0" borderId="26" xfId="0" applyFont="1" applyFill="1" applyBorder="1"/>
    <xf numFmtId="0" fontId="75" fillId="0" borderId="15" xfId="0" applyFont="1" applyFill="1" applyBorder="1" applyAlignment="1">
      <alignment horizontal="left"/>
    </xf>
    <xf numFmtId="0" fontId="48" fillId="0" borderId="26" xfId="0" applyFont="1" applyFill="1" applyBorder="1"/>
    <xf numFmtId="0" fontId="30" fillId="0" borderId="15" xfId="0" applyFont="1" applyFill="1" applyBorder="1"/>
    <xf numFmtId="0" fontId="45" fillId="0" borderId="0" xfId="0" applyFont="1" applyFill="1" applyBorder="1"/>
    <xf numFmtId="0" fontId="39" fillId="0" borderId="0" xfId="0" applyFont="1" applyFill="1" applyBorder="1"/>
    <xf numFmtId="0" fontId="1" fillId="0" borderId="0" xfId="0" applyNumberFormat="1" applyFont="1" applyFill="1"/>
    <xf numFmtId="0" fontId="0" fillId="0" borderId="13" xfId="0" applyFill="1" applyBorder="1"/>
    <xf numFmtId="0" fontId="22" fillId="0" borderId="12" xfId="0" applyFont="1" applyFill="1" applyBorder="1" applyAlignment="1">
      <alignment horizontal="center"/>
    </xf>
    <xf numFmtId="192" fontId="0" fillId="0" borderId="0" xfId="0" applyNumberFormat="1" applyFill="1"/>
    <xf numFmtId="192" fontId="56" fillId="0" borderId="0" xfId="0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92" fontId="27" fillId="0" borderId="0" xfId="0" applyNumberFormat="1" applyFont="1" applyFill="1" applyAlignment="1">
      <alignment horizontal="center"/>
    </xf>
    <xf numFmtId="0" fontId="0" fillId="0" borderId="1" xfId="0" applyFill="1" applyBorder="1"/>
    <xf numFmtId="2" fontId="20" fillId="0" borderId="0" xfId="0" applyNumberFormat="1" applyFont="1" applyFill="1" applyBorder="1" applyAlignment="1">
      <alignment horizontal="left"/>
    </xf>
    <xf numFmtId="0" fontId="25" fillId="0" borderId="20" xfId="0" applyFont="1" applyFill="1" applyBorder="1" applyAlignment="1">
      <alignment wrapText="1"/>
    </xf>
    <xf numFmtId="194" fontId="53" fillId="0" borderId="13" xfId="0" applyNumberFormat="1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 wrapText="1"/>
    </xf>
    <xf numFmtId="194" fontId="15" fillId="0" borderId="13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2" fillId="0" borderId="20" xfId="0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8" fillId="0" borderId="0" xfId="0" applyFont="1" applyFill="1" applyBorder="1"/>
    <xf numFmtId="0" fontId="81" fillId="0" borderId="0" xfId="0" applyFont="1" applyFill="1" applyBorder="1" applyAlignment="1">
      <alignment horizontal="center" vertical="center"/>
    </xf>
    <xf numFmtId="0" fontId="81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7" xfId="0" applyFont="1" applyFill="1" applyBorder="1"/>
    <xf numFmtId="0" fontId="7" fillId="0" borderId="1" xfId="0" applyFont="1" applyFill="1" applyBorder="1" applyAlignment="1">
      <alignment horizontal="left"/>
    </xf>
    <xf numFmtId="1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2" fontId="18" fillId="0" borderId="9" xfId="0" applyNumberFormat="1" applyFont="1" applyFill="1" applyBorder="1"/>
    <xf numFmtId="2" fontId="18" fillId="0" borderId="9" xfId="0" applyNumberFormat="1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34" xfId="0" applyFont="1" applyFill="1" applyBorder="1"/>
    <xf numFmtId="2" fontId="18" fillId="0" borderId="0" xfId="0" applyNumberFormat="1" applyFont="1" applyFill="1" applyBorder="1" applyAlignment="1">
      <alignment horizontal="center"/>
    </xf>
    <xf numFmtId="0" fontId="31" fillId="0" borderId="20" xfId="0" applyFont="1" applyFill="1" applyBorder="1" applyAlignment="1">
      <alignment wrapText="1"/>
    </xf>
    <xf numFmtId="0" fontId="26" fillId="0" borderId="20" xfId="0" applyFont="1" applyFill="1" applyBorder="1"/>
    <xf numFmtId="2" fontId="80" fillId="0" borderId="0" xfId="0" applyNumberFormat="1" applyFont="1" applyFill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15" fillId="0" borderId="12" xfId="0" applyNumberFormat="1" applyFont="1" applyFill="1" applyBorder="1" applyAlignment="1">
      <alignment horizontal="left" wrapText="1"/>
    </xf>
    <xf numFmtId="0" fontId="15" fillId="0" borderId="12" xfId="0" applyFont="1" applyFill="1" applyBorder="1" applyAlignment="1">
      <alignment horizontal="center"/>
    </xf>
    <xf numFmtId="0" fontId="15" fillId="0" borderId="12" xfId="0" applyFont="1" applyFill="1" applyBorder="1"/>
    <xf numFmtId="0" fontId="18" fillId="0" borderId="20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left" wrapText="1"/>
    </xf>
    <xf numFmtId="2" fontId="15" fillId="0" borderId="12" xfId="0" applyNumberFormat="1" applyFont="1" applyFill="1" applyBorder="1" applyAlignment="1">
      <alignment horizontal="center"/>
    </xf>
    <xf numFmtId="0" fontId="15" fillId="0" borderId="31" xfId="0" applyFont="1" applyFill="1" applyBorder="1"/>
    <xf numFmtId="2" fontId="10" fillId="0" borderId="0" xfId="0" applyNumberFormat="1" applyFont="1" applyFill="1" applyBorder="1" applyAlignment="1">
      <alignment horizontal="left" wrapText="1"/>
    </xf>
    <xf numFmtId="0" fontId="26" fillId="0" borderId="2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20" xfId="0" applyNumberFormat="1" applyFill="1" applyBorder="1"/>
    <xf numFmtId="0" fontId="18" fillId="0" borderId="20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/>
    </xf>
    <xf numFmtId="0" fontId="19" fillId="0" borderId="31" xfId="0" applyFont="1" applyFill="1" applyBorder="1"/>
    <xf numFmtId="0" fontId="22" fillId="0" borderId="20" xfId="0" applyFont="1" applyFill="1" applyBorder="1" applyAlignment="1">
      <alignment shrinkToFit="1"/>
    </xf>
    <xf numFmtId="0" fontId="15" fillId="0" borderId="0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center" wrapText="1"/>
    </xf>
    <xf numFmtId="2" fontId="18" fillId="0" borderId="0" xfId="0" applyNumberFormat="1" applyFont="1" applyFill="1" applyBorder="1"/>
    <xf numFmtId="2" fontId="15" fillId="0" borderId="12" xfId="0" applyNumberFormat="1" applyFont="1" applyFill="1" applyBorder="1"/>
    <xf numFmtId="0" fontId="0" fillId="0" borderId="31" xfId="0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4" fillId="0" borderId="0" xfId="0" applyFont="1" applyFill="1" applyBorder="1"/>
    <xf numFmtId="2" fontId="15" fillId="0" borderId="13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wrapText="1"/>
    </xf>
    <xf numFmtId="0" fontId="50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/>
    <xf numFmtId="0" fontId="50" fillId="0" borderId="0" xfId="0" applyFont="1" applyFill="1"/>
    <xf numFmtId="49" fontId="22" fillId="0" borderId="0" xfId="0" applyNumberFormat="1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left"/>
    </xf>
    <xf numFmtId="1" fontId="58" fillId="2" borderId="0" xfId="0" applyNumberFormat="1" applyFont="1" applyFill="1" applyBorder="1" applyAlignment="1">
      <alignment horizontal="center"/>
    </xf>
    <xf numFmtId="1" fontId="83" fillId="2" borderId="0" xfId="0" applyNumberFormat="1" applyFont="1" applyFill="1" applyBorder="1" applyAlignment="1">
      <alignment horizontal="center"/>
    </xf>
    <xf numFmtId="1" fontId="58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1" fontId="58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80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5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0" fillId="0" borderId="9" xfId="0" applyBorder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1" fontId="0" fillId="0" borderId="0" xfId="0" applyNumberFormat="1" applyFill="1" applyBorder="1"/>
    <xf numFmtId="0" fontId="22" fillId="0" borderId="20" xfId="0" applyFont="1" applyFill="1" applyBorder="1" applyAlignment="1">
      <alignment horizontal="center" wrapText="1"/>
    </xf>
    <xf numFmtId="49" fontId="0" fillId="0" borderId="0" xfId="0" applyNumberFormat="1" applyFill="1"/>
    <xf numFmtId="0" fontId="0" fillId="0" borderId="35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/>
    </xf>
    <xf numFmtId="1" fontId="19" fillId="0" borderId="12" xfId="0" applyNumberFormat="1" applyFont="1" applyFill="1" applyBorder="1" applyAlignment="1">
      <alignment horizontal="center"/>
    </xf>
    <xf numFmtId="193" fontId="58" fillId="0" borderId="0" xfId="0" applyNumberFormat="1" applyFont="1" applyFill="1" applyBorder="1" applyAlignment="1">
      <alignment horizontal="center"/>
    </xf>
    <xf numFmtId="0" fontId="8" fillId="0" borderId="20" xfId="0" applyFont="1" applyFill="1" applyBorder="1"/>
    <xf numFmtId="0" fontId="22" fillId="0" borderId="0" xfId="0" applyFont="1" applyAlignment="1">
      <alignment horizontal="left"/>
    </xf>
    <xf numFmtId="2" fontId="76" fillId="0" borderId="8" xfId="0" applyNumberFormat="1" applyFont="1" applyFill="1" applyBorder="1"/>
    <xf numFmtId="1" fontId="28" fillId="0" borderId="8" xfId="0" applyNumberFormat="1" applyFont="1" applyFill="1" applyBorder="1" applyAlignment="1">
      <alignment horizontal="center"/>
    </xf>
    <xf numFmtId="2" fontId="24" fillId="0" borderId="8" xfId="0" applyNumberFormat="1" applyFont="1" applyFill="1" applyBorder="1" applyAlignment="1">
      <alignment horizontal="center"/>
    </xf>
    <xf numFmtId="2" fontId="24" fillId="0" borderId="36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8" xfId="0" applyBorder="1"/>
    <xf numFmtId="0" fontId="0" fillId="0" borderId="39" xfId="0" applyBorder="1"/>
    <xf numFmtId="0" fontId="20" fillId="0" borderId="15" xfId="0" applyFont="1" applyFill="1" applyBorder="1" applyAlignment="1">
      <alignment horizontal="center"/>
    </xf>
    <xf numFmtId="0" fontId="0" fillId="0" borderId="39" xfId="0" applyFill="1" applyBorder="1"/>
    <xf numFmtId="0" fontId="19" fillId="0" borderId="39" xfId="0" applyFont="1" applyFill="1" applyBorder="1"/>
    <xf numFmtId="0" fontId="17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79" fillId="0" borderId="39" xfId="0" applyFont="1" applyFill="1" applyBorder="1"/>
    <xf numFmtId="0" fontId="22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192" fontId="0" fillId="0" borderId="0" xfId="0" applyNumberFormat="1" applyBorder="1"/>
    <xf numFmtId="1" fontId="19" fillId="0" borderId="8" xfId="0" applyNumberFormat="1" applyFont="1" applyFill="1" applyBorder="1" applyAlignment="1">
      <alignment horizontal="center"/>
    </xf>
    <xf numFmtId="2" fontId="78" fillId="0" borderId="8" xfId="0" applyNumberFormat="1" applyFont="1" applyFill="1" applyBorder="1" applyAlignment="1">
      <alignment horizontal="center"/>
    </xf>
    <xf numFmtId="2" fontId="19" fillId="0" borderId="8" xfId="0" applyNumberFormat="1" applyFont="1" applyFill="1" applyBorder="1" applyAlignment="1">
      <alignment horizontal="center"/>
    </xf>
    <xf numFmtId="2" fontId="19" fillId="0" borderId="36" xfId="0" applyNumberFormat="1" applyFont="1" applyFill="1" applyBorder="1" applyAlignment="1">
      <alignment horizontal="center"/>
    </xf>
    <xf numFmtId="2" fontId="19" fillId="0" borderId="37" xfId="0" applyNumberFormat="1" applyFont="1" applyFill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32" fillId="0" borderId="33" xfId="0" applyFont="1" applyFill="1" applyBorder="1" applyAlignment="1">
      <alignment horizontal="center"/>
    </xf>
    <xf numFmtId="0" fontId="0" fillId="0" borderId="40" xfId="0" applyFill="1" applyBorder="1"/>
    <xf numFmtId="0" fontId="28" fillId="0" borderId="9" xfId="0" applyFont="1" applyBorder="1"/>
    <xf numFmtId="0" fontId="22" fillId="0" borderId="9" xfId="0" applyFont="1" applyBorder="1" applyAlignment="1">
      <alignment horizontal="left"/>
    </xf>
    <xf numFmtId="0" fontId="0" fillId="0" borderId="9" xfId="0" applyBorder="1" applyAlignment="1">
      <alignment horizontal="right"/>
    </xf>
    <xf numFmtId="192" fontId="0" fillId="0" borderId="9" xfId="0" applyNumberFormat="1" applyBorder="1"/>
    <xf numFmtId="0" fontId="28" fillId="0" borderId="0" xfId="0" applyFont="1" applyBorder="1" applyAlignment="1">
      <alignment horizontal="center"/>
    </xf>
    <xf numFmtId="0" fontId="32" fillId="0" borderId="37" xfId="0" applyFont="1" applyFill="1" applyBorder="1" applyAlignment="1">
      <alignment horizontal="center"/>
    </xf>
    <xf numFmtId="0" fontId="0" fillId="0" borderId="38" xfId="0" applyFill="1" applyBorder="1"/>
    <xf numFmtId="0" fontId="79" fillId="0" borderId="40" xfId="0" applyFont="1" applyFill="1" applyBorder="1"/>
    <xf numFmtId="193" fontId="17" fillId="0" borderId="1" xfId="0" applyNumberFormat="1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193" fontId="17" fillId="0" borderId="33" xfId="0" applyNumberFormat="1" applyFont="1" applyFill="1" applyBorder="1" applyAlignment="1">
      <alignment horizontal="center"/>
    </xf>
    <xf numFmtId="2" fontId="20" fillId="0" borderId="8" xfId="0" applyNumberFormat="1" applyFont="1" applyFill="1" applyBorder="1"/>
    <xf numFmtId="0" fontId="17" fillId="0" borderId="15" xfId="0" applyFont="1" applyFill="1" applyBorder="1" applyAlignment="1">
      <alignment horizontal="center"/>
    </xf>
    <xf numFmtId="0" fontId="46" fillId="0" borderId="15" xfId="0" applyFont="1" applyFill="1" applyBorder="1" applyAlignment="1">
      <alignment horizontal="center"/>
    </xf>
    <xf numFmtId="193" fontId="17" fillId="0" borderId="0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left"/>
    </xf>
    <xf numFmtId="0" fontId="28" fillId="0" borderId="8" xfId="0" applyFont="1" applyFill="1" applyBorder="1"/>
    <xf numFmtId="192" fontId="0" fillId="0" borderId="8" xfId="0" applyNumberFormat="1" applyFill="1" applyBorder="1"/>
    <xf numFmtId="0" fontId="79" fillId="0" borderId="38" xfId="0" applyFont="1" applyFill="1" applyBorder="1"/>
    <xf numFmtId="0" fontId="19" fillId="0" borderId="16" xfId="0" applyFont="1" applyFill="1" applyBorder="1" applyAlignment="1">
      <alignment horizontal="center"/>
    </xf>
    <xf numFmtId="0" fontId="79" fillId="0" borderId="8" xfId="0" applyFont="1" applyFill="1" applyBorder="1" applyAlignment="1">
      <alignment horizontal="center"/>
    </xf>
    <xf numFmtId="2" fontId="79" fillId="0" borderId="8" xfId="0" applyNumberFormat="1" applyFont="1" applyFill="1" applyBorder="1" applyAlignment="1">
      <alignment horizontal="center"/>
    </xf>
    <xf numFmtId="0" fontId="32" fillId="0" borderId="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58" fillId="0" borderId="8" xfId="0" applyFont="1" applyFill="1" applyBorder="1" applyAlignment="1">
      <alignment horizontal="center"/>
    </xf>
    <xf numFmtId="0" fontId="0" fillId="0" borderId="33" xfId="0" applyBorder="1"/>
    <xf numFmtId="2" fontId="23" fillId="0" borderId="9" xfId="0" applyNumberFormat="1" applyFont="1" applyFill="1" applyBorder="1" applyAlignment="1">
      <alignment horizontal="center"/>
    </xf>
    <xf numFmtId="192" fontId="23" fillId="0" borderId="41" xfId="0" applyNumberFormat="1" applyFont="1" applyFill="1" applyBorder="1" applyAlignment="1">
      <alignment horizontal="center"/>
    </xf>
    <xf numFmtId="0" fontId="20" fillId="0" borderId="8" xfId="0" applyFont="1" applyBorder="1"/>
    <xf numFmtId="0" fontId="77" fillId="0" borderId="14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9" xfId="0" applyFont="1" applyFill="1" applyBorder="1"/>
    <xf numFmtId="0" fontId="0" fillId="0" borderId="9" xfId="0" applyFill="1" applyBorder="1" applyAlignment="1">
      <alignment horizontal="center"/>
    </xf>
    <xf numFmtId="0" fontId="18" fillId="0" borderId="20" xfId="0" applyFont="1" applyFill="1" applyBorder="1" applyAlignment="1">
      <alignment wrapText="1"/>
    </xf>
    <xf numFmtId="0" fontId="28" fillId="0" borderId="0" xfId="0" applyFont="1" applyFill="1" applyBorder="1"/>
    <xf numFmtId="0" fontId="26" fillId="0" borderId="39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/>
    </xf>
    <xf numFmtId="0" fontId="77" fillId="0" borderId="16" xfId="0" applyFont="1" applyFill="1" applyBorder="1" applyAlignment="1">
      <alignment horizontal="center"/>
    </xf>
    <xf numFmtId="193" fontId="17" fillId="0" borderId="9" xfId="0" applyNumberFormat="1" applyFont="1" applyFill="1" applyBorder="1" applyAlignment="1">
      <alignment horizontal="center"/>
    </xf>
    <xf numFmtId="0" fontId="0" fillId="0" borderId="42" xfId="0" applyFill="1" applyBorder="1"/>
    <xf numFmtId="0" fontId="0" fillId="0" borderId="34" xfId="0" applyFill="1" applyBorder="1"/>
    <xf numFmtId="0" fontId="0" fillId="0" borderId="34" xfId="0" applyBorder="1"/>
    <xf numFmtId="1" fontId="26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20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/>
    </xf>
    <xf numFmtId="2" fontId="19" fillId="0" borderId="31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/>
    </xf>
    <xf numFmtId="0" fontId="17" fillId="0" borderId="8" xfId="0" applyFont="1" applyFill="1" applyBorder="1"/>
    <xf numFmtId="0" fontId="28" fillId="0" borderId="43" xfId="0" applyFont="1" applyBorder="1"/>
    <xf numFmtId="0" fontId="22" fillId="0" borderId="43" xfId="0" applyFont="1" applyBorder="1" applyAlignment="1">
      <alignment horizontal="left"/>
    </xf>
    <xf numFmtId="0" fontId="0" fillId="0" borderId="43" xfId="0" applyBorder="1"/>
    <xf numFmtId="0" fontId="0" fillId="0" borderId="43" xfId="0" applyBorder="1" applyAlignment="1">
      <alignment horizontal="right"/>
    </xf>
    <xf numFmtId="193" fontId="22" fillId="0" borderId="43" xfId="0" applyNumberFormat="1" applyFont="1" applyBorder="1"/>
    <xf numFmtId="192" fontId="0" fillId="0" borderId="43" xfId="0" applyNumberFormat="1" applyBorder="1"/>
    <xf numFmtId="0" fontId="0" fillId="0" borderId="36" xfId="0" applyFill="1" applyBorder="1" applyAlignment="1">
      <alignment horizontal="right"/>
    </xf>
    <xf numFmtId="0" fontId="28" fillId="0" borderId="13" xfId="0" applyFont="1" applyBorder="1"/>
    <xf numFmtId="0" fontId="0" fillId="0" borderId="41" xfId="0" applyBorder="1" applyAlignment="1">
      <alignment horizontal="right"/>
    </xf>
    <xf numFmtId="193" fontId="22" fillId="0" borderId="37" xfId="0" applyNumberFormat="1" applyFont="1" applyFill="1" applyBorder="1"/>
    <xf numFmtId="193" fontId="17" fillId="0" borderId="43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1" fontId="22" fillId="0" borderId="3" xfId="0" applyNumberFormat="1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0" fontId="58" fillId="0" borderId="9" xfId="0" applyFont="1" applyFill="1" applyBorder="1"/>
    <xf numFmtId="0" fontId="58" fillId="0" borderId="9" xfId="0" applyFont="1" applyFill="1" applyBorder="1" applyAlignment="1">
      <alignment horizontal="center"/>
    </xf>
    <xf numFmtId="0" fontId="32" fillId="0" borderId="9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22" fillId="0" borderId="31" xfId="0" applyFont="1" applyFill="1" applyBorder="1"/>
    <xf numFmtId="192" fontId="45" fillId="0" borderId="9" xfId="0" applyNumberFormat="1" applyFont="1" applyFill="1" applyBorder="1" applyAlignment="1">
      <alignment horizontal="center" shrinkToFit="1"/>
    </xf>
    <xf numFmtId="0" fontId="46" fillId="0" borderId="18" xfId="0" applyFont="1" applyFill="1" applyBorder="1"/>
    <xf numFmtId="0" fontId="32" fillId="0" borderId="20" xfId="0" applyFont="1" applyFill="1" applyBorder="1" applyAlignment="1">
      <alignment horizontal="center"/>
    </xf>
    <xf numFmtId="0" fontId="32" fillId="0" borderId="31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/>
    <xf numFmtId="2" fontId="22" fillId="0" borderId="0" xfId="0" applyNumberFormat="1" applyFont="1" applyFill="1" applyBorder="1" applyAlignment="1">
      <alignment vertical="center"/>
    </xf>
    <xf numFmtId="1" fontId="18" fillId="0" borderId="13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3" xfId="0" applyFont="1" applyFill="1" applyBorder="1"/>
    <xf numFmtId="0" fontId="18" fillId="0" borderId="4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0" fontId="19" fillId="0" borderId="20" xfId="0" applyFont="1" applyFill="1" applyBorder="1" applyAlignment="1">
      <alignment shrinkToFit="1"/>
    </xf>
    <xf numFmtId="1" fontId="15" fillId="0" borderId="0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49" fontId="19" fillId="0" borderId="20" xfId="0" applyNumberFormat="1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horizontal="center" vertical="top"/>
    </xf>
    <xf numFmtId="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/>
    <xf numFmtId="192" fontId="50" fillId="0" borderId="0" xfId="0" applyNumberFormat="1" applyFont="1" applyFill="1" applyBorder="1" applyAlignment="1">
      <alignment horizontal="center"/>
    </xf>
    <xf numFmtId="192" fontId="19" fillId="0" borderId="0" xfId="0" applyNumberFormat="1" applyFont="1" applyFill="1"/>
    <xf numFmtId="192" fontId="26" fillId="0" borderId="0" xfId="0" applyNumberFormat="1" applyFont="1" applyFill="1" applyBorder="1"/>
    <xf numFmtId="192" fontId="3" fillId="0" borderId="6" xfId="0" applyNumberFormat="1" applyFont="1" applyFill="1" applyBorder="1" applyAlignment="1">
      <alignment horizontal="center" vertical="center" wrapText="1"/>
    </xf>
    <xf numFmtId="192" fontId="3" fillId="0" borderId="3" xfId="0" applyNumberFormat="1" applyFont="1" applyFill="1" applyBorder="1" applyAlignment="1">
      <alignment horizontal="center"/>
    </xf>
    <xf numFmtId="192" fontId="32" fillId="0" borderId="13" xfId="0" applyNumberFormat="1" applyFont="1" applyFill="1" applyBorder="1" applyAlignment="1">
      <alignment horizontal="center"/>
    </xf>
    <xf numFmtId="192" fontId="26" fillId="0" borderId="13" xfId="0" applyNumberFormat="1" applyFont="1" applyFill="1" applyBorder="1" applyAlignment="1">
      <alignment horizontal="center"/>
    </xf>
    <xf numFmtId="192" fontId="32" fillId="0" borderId="13" xfId="0" applyNumberFormat="1" applyFont="1" applyFill="1" applyBorder="1" applyAlignment="1">
      <alignment horizontal="center" vertical="center"/>
    </xf>
    <xf numFmtId="192" fontId="15" fillId="0" borderId="12" xfId="0" applyNumberFormat="1" applyFont="1" applyFill="1" applyBorder="1" applyAlignment="1">
      <alignment horizontal="center"/>
    </xf>
    <xf numFmtId="192" fontId="32" fillId="0" borderId="0" xfId="0" applyNumberFormat="1" applyFont="1" applyFill="1" applyBorder="1" applyAlignment="1">
      <alignment horizontal="center"/>
    </xf>
    <xf numFmtId="192" fontId="32" fillId="0" borderId="4" xfId="0" applyNumberFormat="1" applyFont="1" applyFill="1" applyBorder="1" applyAlignment="1">
      <alignment horizontal="center"/>
    </xf>
    <xf numFmtId="192" fontId="58" fillId="0" borderId="0" xfId="0" applyNumberFormat="1" applyFont="1" applyFill="1" applyBorder="1" applyAlignment="1">
      <alignment horizontal="center"/>
    </xf>
    <xf numFmtId="192" fontId="0" fillId="0" borderId="0" xfId="0" applyNumberFormat="1" applyFill="1" applyAlignment="1">
      <alignment horizontal="center"/>
    </xf>
    <xf numFmtId="192" fontId="0" fillId="0" borderId="0" xfId="0" applyNumberFormat="1" applyFill="1" applyBorder="1"/>
    <xf numFmtId="192" fontId="0" fillId="0" borderId="4" xfId="0" applyNumberFormat="1" applyFill="1" applyBorder="1" applyAlignment="1">
      <alignment horizontal="center"/>
    </xf>
    <xf numFmtId="192" fontId="15" fillId="0" borderId="0" xfId="0" applyNumberFormat="1" applyFont="1" applyFill="1" applyBorder="1" applyAlignment="1">
      <alignment horizontal="center"/>
    </xf>
    <xf numFmtId="192" fontId="0" fillId="0" borderId="3" xfId="0" applyNumberFormat="1" applyFill="1" applyBorder="1"/>
    <xf numFmtId="192" fontId="17" fillId="0" borderId="0" xfId="0" applyNumberFormat="1" applyFont="1" applyFill="1" applyBorder="1" applyAlignment="1">
      <alignment horizontal="center"/>
    </xf>
    <xf numFmtId="192" fontId="0" fillId="0" borderId="9" xfId="0" applyNumberFormat="1" applyFill="1" applyBorder="1"/>
    <xf numFmtId="192" fontId="13" fillId="0" borderId="0" xfId="0" applyNumberFormat="1" applyFont="1" applyFill="1" applyAlignment="1">
      <alignment horizontal="center" vertical="center"/>
    </xf>
    <xf numFmtId="192" fontId="3" fillId="0" borderId="4" xfId="0" applyNumberFormat="1" applyFont="1" applyFill="1" applyBorder="1" applyAlignment="1">
      <alignment horizontal="center"/>
    </xf>
    <xf numFmtId="192" fontId="19" fillId="0" borderId="0" xfId="0" applyNumberFormat="1" applyFont="1" applyFill="1" applyBorder="1"/>
    <xf numFmtId="192" fontId="3" fillId="0" borderId="5" xfId="0" applyNumberFormat="1" applyFont="1" applyFill="1" applyBorder="1" applyAlignment="1">
      <alignment horizontal="center" vertical="center" wrapText="1"/>
    </xf>
    <xf numFmtId="192" fontId="59" fillId="0" borderId="0" xfId="0" applyNumberFormat="1" applyFont="1" applyFill="1" applyBorder="1" applyAlignment="1">
      <alignment horizontal="center"/>
    </xf>
    <xf numFmtId="192" fontId="58" fillId="0" borderId="12" xfId="0" applyNumberFormat="1" applyFont="1" applyFill="1" applyBorder="1" applyAlignment="1">
      <alignment horizontal="center"/>
    </xf>
    <xf numFmtId="192" fontId="58" fillId="0" borderId="3" xfId="0" applyNumberFormat="1" applyFont="1" applyFill="1" applyBorder="1" applyAlignment="1">
      <alignment horizontal="center"/>
    </xf>
    <xf numFmtId="192" fontId="0" fillId="0" borderId="4" xfId="0" applyNumberFormat="1" applyFill="1" applyBorder="1"/>
    <xf numFmtId="19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 applyBorder="1" applyAlignment="1">
      <alignment horizontal="center" vertical="center"/>
    </xf>
    <xf numFmtId="192" fontId="26" fillId="0" borderId="0" xfId="0" applyNumberFormat="1" applyFont="1" applyFill="1" applyBorder="1" applyAlignment="1">
      <alignment horizontal="center" vertical="center"/>
    </xf>
    <xf numFmtId="192" fontId="22" fillId="0" borderId="9" xfId="0" applyNumberFormat="1" applyFont="1" applyFill="1" applyBorder="1" applyAlignment="1">
      <alignment horizontal="center"/>
    </xf>
    <xf numFmtId="192" fontId="13" fillId="0" borderId="0" xfId="0" applyNumberFormat="1" applyFont="1" applyFill="1" applyBorder="1" applyAlignment="1">
      <alignment horizontal="center" vertical="center"/>
    </xf>
    <xf numFmtId="192" fontId="58" fillId="0" borderId="13" xfId="0" applyNumberFormat="1" applyFont="1" applyFill="1" applyBorder="1" applyAlignment="1">
      <alignment horizontal="center"/>
    </xf>
    <xf numFmtId="192" fontId="59" fillId="0" borderId="13" xfId="0" applyNumberFormat="1" applyFont="1" applyFill="1" applyBorder="1" applyAlignment="1">
      <alignment horizontal="center"/>
    </xf>
    <xf numFmtId="192" fontId="58" fillId="0" borderId="19" xfId="0" applyNumberFormat="1" applyFont="1" applyFill="1" applyBorder="1" applyAlignment="1">
      <alignment horizontal="center"/>
    </xf>
    <xf numFmtId="192" fontId="28" fillId="0" borderId="12" xfId="0" applyNumberFormat="1" applyFont="1" applyFill="1" applyBorder="1"/>
    <xf numFmtId="192" fontId="58" fillId="0" borderId="4" xfId="0" applyNumberFormat="1" applyFont="1" applyFill="1" applyBorder="1" applyAlignment="1">
      <alignment horizontal="center"/>
    </xf>
    <xf numFmtId="192" fontId="15" fillId="0" borderId="13" xfId="0" applyNumberFormat="1" applyFon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192" fontId="26" fillId="0" borderId="0" xfId="0" applyNumberFormat="1" applyFont="1" applyFill="1" applyBorder="1" applyAlignment="1">
      <alignment horizontal="center"/>
    </xf>
    <xf numFmtId="192" fontId="50" fillId="0" borderId="0" xfId="0" applyNumberFormat="1" applyFont="1" applyFill="1" applyBorder="1" applyAlignment="1">
      <alignment horizontal="center" vertical="center"/>
    </xf>
    <xf numFmtId="192" fontId="3" fillId="0" borderId="5" xfId="0" applyNumberFormat="1" applyFont="1" applyBorder="1" applyAlignment="1">
      <alignment horizontal="center" vertical="center" wrapText="1"/>
    </xf>
    <xf numFmtId="192" fontId="3" fillId="0" borderId="0" xfId="0" applyNumberFormat="1" applyFont="1" applyFill="1" applyBorder="1" applyAlignment="1">
      <alignment horizontal="center"/>
    </xf>
    <xf numFmtId="192" fontId="59" fillId="0" borderId="0" xfId="0" applyNumberFormat="1" applyFont="1" applyFill="1" applyAlignment="1">
      <alignment horizontal="center"/>
    </xf>
    <xf numFmtId="192" fontId="15" fillId="0" borderId="0" xfId="0" applyNumberFormat="1" applyFont="1" applyFill="1" applyAlignment="1">
      <alignment horizontal="center"/>
    </xf>
    <xf numFmtId="192" fontId="3" fillId="0" borderId="0" xfId="0" applyNumberFormat="1" applyFont="1" applyFill="1" applyBorder="1" applyAlignment="1">
      <alignment horizontal="center" vertical="center" wrapText="1"/>
    </xf>
    <xf numFmtId="192" fontId="32" fillId="0" borderId="0" xfId="0" applyNumberFormat="1" applyFont="1" applyFill="1" applyAlignment="1">
      <alignment horizontal="center"/>
    </xf>
    <xf numFmtId="192" fontId="32" fillId="0" borderId="12" xfId="0" applyNumberFormat="1" applyFont="1" applyFill="1" applyBorder="1" applyAlignment="1">
      <alignment horizontal="center"/>
    </xf>
    <xf numFmtId="192" fontId="18" fillId="0" borderId="0" xfId="0" applyNumberFormat="1" applyFont="1" applyFill="1" applyBorder="1" applyAlignment="1">
      <alignment horizontal="center" vertical="center"/>
    </xf>
    <xf numFmtId="192" fontId="0" fillId="0" borderId="8" xfId="0" applyNumberFormat="1" applyBorder="1"/>
    <xf numFmtId="192" fontId="18" fillId="0" borderId="13" xfId="0" applyNumberFormat="1" applyFont="1" applyFill="1" applyBorder="1" applyAlignment="1">
      <alignment horizontal="center" vertical="center"/>
    </xf>
    <xf numFmtId="192" fontId="28" fillId="0" borderId="3" xfId="0" applyNumberFormat="1" applyFont="1" applyFill="1" applyBorder="1" applyAlignment="1">
      <alignment vertical="center"/>
    </xf>
    <xf numFmtId="192" fontId="28" fillId="0" borderId="0" xfId="0" applyNumberFormat="1" applyFont="1" applyFill="1" applyBorder="1" applyAlignment="1">
      <alignment horizontal="center" vertical="center"/>
    </xf>
    <xf numFmtId="192" fontId="76" fillId="0" borderId="0" xfId="0" applyNumberFormat="1" applyFont="1" applyFill="1" applyBorder="1" applyAlignment="1">
      <alignment horizontal="center" vertical="center"/>
    </xf>
    <xf numFmtId="192" fontId="19" fillId="0" borderId="19" xfId="0" applyNumberFormat="1" applyFont="1" applyFill="1" applyBorder="1" applyAlignment="1">
      <alignment horizontal="center" vertical="center"/>
    </xf>
    <xf numFmtId="192" fontId="0" fillId="0" borderId="0" xfId="0" applyNumberFormat="1" applyFill="1" applyBorder="1" applyAlignment="1">
      <alignment horizontal="center" vertical="center"/>
    </xf>
    <xf numFmtId="192" fontId="0" fillId="0" borderId="12" xfId="0" applyNumberFormat="1" applyFill="1" applyBorder="1" applyAlignment="1">
      <alignment horizontal="center" vertical="center"/>
    </xf>
    <xf numFmtId="192" fontId="28" fillId="0" borderId="0" xfId="0" applyNumberFormat="1" applyFont="1" applyFill="1" applyBorder="1" applyAlignment="1">
      <alignment horizontal="center"/>
    </xf>
    <xf numFmtId="192" fontId="19" fillId="0" borderId="12" xfId="0" applyNumberFormat="1" applyFont="1" applyFill="1" applyBorder="1" applyAlignment="1">
      <alignment horizontal="center" vertical="center"/>
    </xf>
    <xf numFmtId="192" fontId="19" fillId="0" borderId="0" xfId="0" applyNumberFormat="1" applyFont="1" applyFill="1" applyAlignment="1">
      <alignment vertical="center"/>
    </xf>
    <xf numFmtId="192" fontId="19" fillId="0" borderId="4" xfId="0" applyNumberFormat="1" applyFont="1" applyFill="1" applyBorder="1" applyAlignment="1">
      <alignment vertical="center"/>
    </xf>
    <xf numFmtId="192" fontId="19" fillId="0" borderId="0" xfId="0" applyNumberFormat="1" applyFont="1" applyFill="1" applyBorder="1" applyAlignment="1">
      <alignment vertical="center"/>
    </xf>
    <xf numFmtId="192" fontId="27" fillId="0" borderId="0" xfId="0" applyNumberFormat="1" applyFont="1" applyFill="1" applyAlignment="1">
      <alignment horizontal="center" vertical="center"/>
    </xf>
    <xf numFmtId="192" fontId="0" fillId="0" borderId="0" xfId="0" applyNumberFormat="1" applyFill="1" applyAlignment="1">
      <alignment vertical="center"/>
    </xf>
    <xf numFmtId="192" fontId="0" fillId="0" borderId="8" xfId="0" applyNumberFormat="1" applyFill="1" applyBorder="1" applyAlignment="1">
      <alignment vertical="center"/>
    </xf>
    <xf numFmtId="192" fontId="27" fillId="0" borderId="0" xfId="0" applyNumberFormat="1" applyFont="1" applyFill="1" applyBorder="1" applyAlignment="1">
      <alignment vertical="center"/>
    </xf>
    <xf numFmtId="192" fontId="0" fillId="0" borderId="0" xfId="0" applyNumberFormat="1" applyFill="1" applyBorder="1" applyAlignment="1">
      <alignment vertical="center"/>
    </xf>
    <xf numFmtId="192" fontId="0" fillId="0" borderId="3" xfId="0" applyNumberFormat="1" applyFill="1" applyBorder="1" applyAlignment="1">
      <alignment vertical="center"/>
    </xf>
    <xf numFmtId="192" fontId="0" fillId="0" borderId="4" xfId="0" applyNumberFormat="1" applyFill="1" applyBorder="1" applyAlignment="1">
      <alignment horizontal="center" vertical="center"/>
    </xf>
    <xf numFmtId="192" fontId="19" fillId="0" borderId="3" xfId="0" applyNumberFormat="1" applyFont="1" applyFill="1" applyBorder="1" applyAlignment="1">
      <alignment vertical="center"/>
    </xf>
    <xf numFmtId="192" fontId="27" fillId="0" borderId="0" xfId="0" applyNumberFormat="1" applyFont="1" applyFill="1" applyBorder="1" applyAlignment="1">
      <alignment horizontal="center" vertical="center"/>
    </xf>
    <xf numFmtId="192" fontId="15" fillId="0" borderId="0" xfId="0" applyNumberFormat="1" applyFont="1" applyFill="1"/>
    <xf numFmtId="192" fontId="29" fillId="0" borderId="0" xfId="0" applyNumberFormat="1" applyFont="1" applyFill="1" applyAlignment="1">
      <alignment horizontal="center" vertical="center"/>
    </xf>
    <xf numFmtId="192" fontId="55" fillId="0" borderId="0" xfId="0" applyNumberFormat="1" applyFont="1" applyFill="1"/>
    <xf numFmtId="192" fontId="0" fillId="0" borderId="4" xfId="0" applyNumberFormat="1" applyFill="1" applyBorder="1" applyAlignment="1">
      <alignment vertical="center"/>
    </xf>
    <xf numFmtId="192" fontId="0" fillId="0" borderId="13" xfId="0" applyNumberFormat="1" applyFill="1" applyBorder="1" applyAlignment="1">
      <alignment horizontal="center" vertical="center"/>
    </xf>
    <xf numFmtId="192" fontId="0" fillId="0" borderId="19" xfId="0" applyNumberFormat="1" applyFill="1" applyBorder="1" applyAlignment="1">
      <alignment horizontal="center" vertical="center"/>
    </xf>
    <xf numFmtId="192" fontId="29" fillId="0" borderId="0" xfId="0" applyNumberFormat="1" applyFont="1" applyFill="1" applyBorder="1" applyAlignment="1">
      <alignment horizontal="center" vertical="center"/>
    </xf>
    <xf numFmtId="192" fontId="18" fillId="0" borderId="0" xfId="0" applyNumberFormat="1" applyFont="1" applyFill="1"/>
    <xf numFmtId="192" fontId="18" fillId="0" borderId="0" xfId="0" applyNumberFormat="1" applyFont="1" applyFill="1" applyBorder="1"/>
    <xf numFmtId="192" fontId="11" fillId="0" borderId="5" xfId="0" applyNumberFormat="1" applyFont="1" applyFill="1" applyBorder="1" applyAlignment="1">
      <alignment horizontal="center" vertical="center" wrapText="1"/>
    </xf>
    <xf numFmtId="192" fontId="18" fillId="0" borderId="3" xfId="0" applyNumberFormat="1" applyFont="1" applyFill="1" applyBorder="1" applyAlignment="1">
      <alignment vertical="center"/>
    </xf>
    <xf numFmtId="192" fontId="18" fillId="0" borderId="0" xfId="0" applyNumberFormat="1" applyFont="1" applyFill="1" applyBorder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2" fontId="18" fillId="0" borderId="4" xfId="0" applyNumberFormat="1" applyFont="1" applyFill="1" applyBorder="1" applyAlignment="1">
      <alignment vertical="center"/>
    </xf>
    <xf numFmtId="192" fontId="10" fillId="0" borderId="4" xfId="0" applyNumberFormat="1" applyFont="1" applyFill="1" applyBorder="1"/>
    <xf numFmtId="192" fontId="10" fillId="0" borderId="13" xfId="0" applyNumberFormat="1" applyFont="1" applyFill="1" applyBorder="1" applyAlignment="1">
      <alignment horizontal="center"/>
    </xf>
    <xf numFmtId="192" fontId="32" fillId="0" borderId="0" xfId="0" applyNumberFormat="1" applyFont="1" applyFill="1"/>
    <xf numFmtId="192" fontId="0" fillId="0" borderId="13" xfId="0" applyNumberFormat="1" applyFill="1" applyBorder="1"/>
    <xf numFmtId="192" fontId="0" fillId="0" borderId="4" xfId="0" applyNumberFormat="1" applyBorder="1"/>
    <xf numFmtId="192" fontId="0" fillId="0" borderId="36" xfId="0" applyNumberFormat="1" applyBorder="1" applyAlignment="1">
      <alignment horizontal="center" vertical="center"/>
    </xf>
    <xf numFmtId="192" fontId="0" fillId="0" borderId="13" xfId="0" applyNumberFormat="1" applyBorder="1" applyAlignment="1">
      <alignment horizontal="center" vertical="center"/>
    </xf>
    <xf numFmtId="192" fontId="3" fillId="0" borderId="0" xfId="0" applyNumberFormat="1" applyFont="1" applyBorder="1" applyAlignment="1">
      <alignment horizontal="center"/>
    </xf>
    <xf numFmtId="192" fontId="3" fillId="0" borderId="0" xfId="0" applyNumberFormat="1" applyFont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/>
    </xf>
    <xf numFmtId="192" fontId="3" fillId="0" borderId="8" xfId="0" applyNumberFormat="1" applyFont="1" applyBorder="1" applyAlignment="1">
      <alignment horizontal="center" vertical="center"/>
    </xf>
    <xf numFmtId="192" fontId="28" fillId="0" borderId="9" xfId="0" applyNumberFormat="1" applyFont="1" applyBorder="1" applyAlignment="1">
      <alignment horizontal="center"/>
    </xf>
    <xf numFmtId="192" fontId="28" fillId="0" borderId="43" xfId="0" applyNumberFormat="1" applyFont="1" applyBorder="1"/>
    <xf numFmtId="192" fontId="28" fillId="0" borderId="13" xfId="0" applyNumberFormat="1" applyFont="1" applyBorder="1" applyAlignment="1">
      <alignment horizontal="center"/>
    </xf>
    <xf numFmtId="192" fontId="28" fillId="0" borderId="41" xfId="0" applyNumberFormat="1" applyFont="1" applyBorder="1" applyAlignment="1">
      <alignment horizontal="center"/>
    </xf>
    <xf numFmtId="192" fontId="28" fillId="0" borderId="43" xfId="0" applyNumberFormat="1" applyFont="1" applyBorder="1" applyAlignment="1">
      <alignment horizontal="center"/>
    </xf>
    <xf numFmtId="192" fontId="59" fillId="0" borderId="8" xfId="0" applyNumberFormat="1" applyFont="1" applyFill="1" applyBorder="1" applyAlignment="1">
      <alignment horizontal="center"/>
    </xf>
    <xf numFmtId="192" fontId="22" fillId="0" borderId="0" xfId="0" applyNumberFormat="1" applyFont="1" applyAlignment="1">
      <alignment horizontal="center"/>
    </xf>
    <xf numFmtId="192" fontId="22" fillId="0" borderId="0" xfId="0" applyNumberFormat="1" applyFont="1"/>
    <xf numFmtId="192" fontId="28" fillId="0" borderId="0" xfId="0" applyNumberFormat="1" applyFont="1"/>
    <xf numFmtId="192" fontId="58" fillId="0" borderId="0" xfId="0" applyNumberFormat="1" applyFont="1" applyFill="1" applyBorder="1" applyAlignment="1">
      <alignment horizontal="center" vertical="center"/>
    </xf>
    <xf numFmtId="192" fontId="59" fillId="0" borderId="0" xfId="0" applyNumberFormat="1" applyFont="1" applyFill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 vertical="center"/>
    </xf>
    <xf numFmtId="192" fontId="28" fillId="0" borderId="9" xfId="0" applyNumberFormat="1" applyFont="1" applyBorder="1" applyAlignment="1">
      <alignment horizontal="center" vertical="center"/>
    </xf>
    <xf numFmtId="192" fontId="58" fillId="0" borderId="13" xfId="0" applyNumberFormat="1" applyFont="1" applyFill="1" applyBorder="1" applyAlignment="1">
      <alignment horizontal="center" vertical="center"/>
    </xf>
    <xf numFmtId="192" fontId="59" fillId="0" borderId="13" xfId="0" applyNumberFormat="1" applyFont="1" applyFill="1" applyBorder="1" applyAlignment="1">
      <alignment horizontal="center" vertical="center"/>
    </xf>
    <xf numFmtId="192" fontId="28" fillId="0" borderId="13" xfId="0" applyNumberFormat="1" applyFont="1" applyFill="1" applyBorder="1" applyAlignment="1">
      <alignment horizontal="center" vertical="center"/>
    </xf>
    <xf numFmtId="192" fontId="28" fillId="0" borderId="13" xfId="0" applyNumberFormat="1" applyFont="1" applyBorder="1" applyAlignment="1">
      <alignment horizontal="center" vertical="center"/>
    </xf>
    <xf numFmtId="192" fontId="28" fillId="0" borderId="41" xfId="0" applyNumberFormat="1" applyFont="1" applyBorder="1" applyAlignment="1">
      <alignment horizontal="center" vertical="center"/>
    </xf>
    <xf numFmtId="192" fontId="28" fillId="0" borderId="43" xfId="0" applyNumberFormat="1" applyFont="1" applyBorder="1" applyAlignment="1">
      <alignment horizontal="center" vertical="center"/>
    </xf>
    <xf numFmtId="192" fontId="59" fillId="0" borderId="8" xfId="0" applyNumberFormat="1" applyFont="1" applyFill="1" applyBorder="1" applyAlignment="1">
      <alignment horizontal="center" vertical="center"/>
    </xf>
    <xf numFmtId="192" fontId="23" fillId="0" borderId="41" xfId="0" applyNumberFormat="1" applyFont="1" applyFill="1" applyBorder="1" applyAlignment="1">
      <alignment horizontal="center" vertical="center"/>
    </xf>
    <xf numFmtId="192" fontId="23" fillId="0" borderId="0" xfId="0" applyNumberFormat="1" applyFont="1" applyFill="1" applyAlignment="1">
      <alignment horizontal="center" vertical="center"/>
    </xf>
    <xf numFmtId="192" fontId="22" fillId="0" borderId="0" xfId="0" applyNumberFormat="1" applyFont="1" applyAlignment="1">
      <alignment horizontal="center" vertical="center"/>
    </xf>
    <xf numFmtId="192" fontId="0" fillId="0" borderId="0" xfId="0" applyNumberFormat="1" applyAlignment="1">
      <alignment horizontal="center" vertical="center"/>
    </xf>
    <xf numFmtId="192" fontId="0" fillId="0" borderId="0" xfId="0" applyNumberFormat="1" applyBorder="1" applyAlignment="1">
      <alignment horizontal="center" vertical="center"/>
    </xf>
    <xf numFmtId="192" fontId="0" fillId="0" borderId="4" xfId="0" applyNumberFormat="1" applyBorder="1" applyAlignment="1">
      <alignment horizontal="center" vertical="center"/>
    </xf>
    <xf numFmtId="192" fontId="0" fillId="0" borderId="9" xfId="0" applyNumberFormat="1" applyBorder="1" applyAlignment="1">
      <alignment horizontal="center" vertical="center"/>
    </xf>
    <xf numFmtId="192" fontId="0" fillId="0" borderId="8" xfId="0" applyNumberFormat="1" applyBorder="1" applyAlignment="1">
      <alignment horizontal="center" vertical="center"/>
    </xf>
    <xf numFmtId="192" fontId="28" fillId="0" borderId="36" xfId="0" applyNumberFormat="1" applyFont="1" applyFill="1" applyBorder="1" applyAlignment="1">
      <alignment horizontal="center" vertical="center"/>
    </xf>
    <xf numFmtId="192" fontId="22" fillId="0" borderId="41" xfId="0" applyNumberFormat="1" applyFont="1" applyFill="1" applyBorder="1" applyAlignment="1">
      <alignment horizontal="center" vertical="center"/>
    </xf>
    <xf numFmtId="192" fontId="20" fillId="0" borderId="0" xfId="0" applyNumberFormat="1" applyFont="1" applyAlignment="1">
      <alignment horizontal="center" vertical="center"/>
    </xf>
    <xf numFmtId="192" fontId="28" fillId="0" borderId="0" xfId="0" applyNumberFormat="1" applyFont="1" applyAlignment="1">
      <alignment horizontal="center" vertical="center"/>
    </xf>
    <xf numFmtId="192" fontId="55" fillId="0" borderId="0" xfId="0" applyNumberFormat="1" applyFont="1"/>
    <xf numFmtId="192" fontId="3" fillId="0" borderId="6" xfId="0" applyNumberFormat="1" applyFont="1" applyBorder="1" applyAlignment="1">
      <alignment horizontal="center" vertical="center" wrapText="1"/>
    </xf>
    <xf numFmtId="192" fontId="28" fillId="0" borderId="8" xfId="0" applyNumberFormat="1" applyFont="1" applyFill="1" applyBorder="1"/>
    <xf numFmtId="2" fontId="22" fillId="0" borderId="0" xfId="0" applyNumberFormat="1" applyFont="1" applyFill="1" applyBorder="1" applyAlignment="1">
      <alignment horizontal="left" wrapText="1"/>
    </xf>
    <xf numFmtId="2" fontId="22" fillId="0" borderId="12" xfId="0" applyNumberFormat="1" applyFont="1" applyFill="1" applyBorder="1" applyAlignment="1">
      <alignment horizontal="left" wrapText="1"/>
    </xf>
    <xf numFmtId="2" fontId="58" fillId="0" borderId="0" xfId="0" applyNumberFormat="1" applyFont="1" applyFill="1" applyBorder="1" applyAlignment="1">
      <alignment horizontal="left" wrapText="1"/>
    </xf>
    <xf numFmtId="1" fontId="26" fillId="0" borderId="0" xfId="0" applyNumberFormat="1" applyFont="1" applyFill="1" applyBorder="1" applyAlignment="1">
      <alignment horizontal="left"/>
    </xf>
    <xf numFmtId="1" fontId="26" fillId="0" borderId="12" xfId="0" applyNumberFormat="1" applyFont="1" applyFill="1" applyBorder="1" applyAlignment="1">
      <alignment horizontal="left"/>
    </xf>
    <xf numFmtId="1" fontId="26" fillId="0" borderId="12" xfId="0" applyNumberFormat="1" applyFont="1" applyFill="1" applyBorder="1" applyAlignment="1">
      <alignment horizontal="center"/>
    </xf>
    <xf numFmtId="1" fontId="58" fillId="0" borderId="19" xfId="0" applyNumberFormat="1" applyFont="1" applyFill="1" applyBorder="1" applyAlignment="1">
      <alignment horizontal="center"/>
    </xf>
    <xf numFmtId="192" fontId="32" fillId="0" borderId="19" xfId="0" applyNumberFormat="1" applyFont="1" applyFill="1" applyBorder="1" applyAlignment="1">
      <alignment horizontal="center"/>
    </xf>
    <xf numFmtId="194" fontId="58" fillId="0" borderId="0" xfId="0" applyNumberFormat="1" applyFont="1" applyFill="1" applyBorder="1" applyAlignment="1">
      <alignment horizontal="center"/>
    </xf>
    <xf numFmtId="0" fontId="83" fillId="0" borderId="1" xfId="0" applyFont="1" applyFill="1" applyBorder="1" applyAlignment="1">
      <alignment horizontal="center"/>
    </xf>
    <xf numFmtId="2" fontId="83" fillId="0" borderId="0" xfId="0" applyNumberFormat="1" applyFont="1" applyFill="1" applyBorder="1"/>
    <xf numFmtId="1" fontId="83" fillId="0" borderId="0" xfId="0" applyNumberFormat="1" applyFont="1" applyFill="1" applyBorder="1" applyAlignment="1">
      <alignment horizontal="center"/>
    </xf>
    <xf numFmtId="2" fontId="84" fillId="0" borderId="0" xfId="0" applyNumberFormat="1" applyFont="1" applyFill="1" applyBorder="1" applyAlignment="1">
      <alignment horizontal="center"/>
    </xf>
    <xf numFmtId="0" fontId="84" fillId="0" borderId="0" xfId="0" applyFont="1" applyFill="1" applyBorder="1"/>
    <xf numFmtId="0" fontId="85" fillId="0" borderId="0" xfId="0" applyFont="1" applyFill="1" applyBorder="1" applyAlignment="1">
      <alignment horizontal="center"/>
    </xf>
    <xf numFmtId="0" fontId="85" fillId="0" borderId="20" xfId="0" applyFont="1" applyFill="1" applyBorder="1"/>
    <xf numFmtId="0" fontId="84" fillId="0" borderId="0" xfId="0" applyFont="1" applyFill="1"/>
    <xf numFmtId="2" fontId="22" fillId="0" borderId="0" xfId="0" applyNumberFormat="1" applyFont="1" applyFill="1" applyBorder="1" applyAlignment="1">
      <alignment horizontal="left"/>
    </xf>
    <xf numFmtId="2" fontId="58" fillId="0" borderId="0" xfId="0" applyNumberFormat="1" applyFont="1" applyFill="1" applyBorder="1" applyAlignment="1">
      <alignment horizontal="left"/>
    </xf>
    <xf numFmtId="1" fontId="22" fillId="0" borderId="0" xfId="0" applyNumberFormat="1" applyFont="1" applyFill="1" applyBorder="1" applyAlignment="1">
      <alignment horizontal="center" vertical="center"/>
    </xf>
    <xf numFmtId="1" fontId="58" fillId="0" borderId="0" xfId="0" applyNumberFormat="1" applyFont="1" applyFill="1" applyAlignment="1">
      <alignment horizontal="center"/>
    </xf>
    <xf numFmtId="2" fontId="26" fillId="0" borderId="0" xfId="0" applyNumberFormat="1" applyFont="1" applyFill="1" applyBorder="1" applyAlignment="1">
      <alignment wrapText="1"/>
    </xf>
    <xf numFmtId="2" fontId="26" fillId="0" borderId="0" xfId="0" applyNumberFormat="1" applyFont="1" applyFill="1" applyBorder="1" applyAlignment="1">
      <alignment horizontal="center"/>
    </xf>
    <xf numFmtId="1" fontId="26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92" fontId="3" fillId="0" borderId="0" xfId="0" applyNumberFormat="1" applyFont="1" applyFill="1" applyAlignment="1">
      <alignment horizontal="center" vertical="center" wrapText="1"/>
    </xf>
    <xf numFmtId="0" fontId="10" fillId="0" borderId="12" xfId="0" applyFont="1" applyFill="1" applyBorder="1" applyAlignment="1">
      <alignment horizontal="center"/>
    </xf>
    <xf numFmtId="1" fontId="15" fillId="0" borderId="19" xfId="0" applyNumberFormat="1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192" fontId="26" fillId="0" borderId="19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192" fontId="0" fillId="0" borderId="3" xfId="0" applyNumberForma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left"/>
    </xf>
    <xf numFmtId="2" fontId="18" fillId="0" borderId="13" xfId="0" applyNumberFormat="1" applyFont="1" applyFill="1" applyBorder="1"/>
    <xf numFmtId="2" fontId="18" fillId="0" borderId="0" xfId="0" applyNumberFormat="1" applyFont="1" applyFill="1" applyBorder="1" applyAlignment="1">
      <alignment horizontal="left" vertical="center"/>
    </xf>
    <xf numFmtId="0" fontId="0" fillId="0" borderId="19" xfId="0" applyFill="1" applyBorder="1"/>
    <xf numFmtId="192" fontId="15" fillId="0" borderId="12" xfId="0" applyNumberFormat="1" applyFont="1" applyFill="1" applyBorder="1"/>
    <xf numFmtId="49" fontId="1" fillId="0" borderId="0" xfId="0" applyNumberFormat="1" applyFont="1" applyFill="1"/>
    <xf numFmtId="0" fontId="0" fillId="0" borderId="14" xfId="0" applyFill="1" applyBorder="1"/>
    <xf numFmtId="192" fontId="20" fillId="0" borderId="9" xfId="0" applyNumberFormat="1" applyFont="1" applyFill="1" applyBorder="1" applyAlignment="1">
      <alignment horizontal="center"/>
    </xf>
    <xf numFmtId="0" fontId="22" fillId="0" borderId="18" xfId="0" applyFont="1" applyFill="1" applyBorder="1"/>
    <xf numFmtId="192" fontId="50" fillId="0" borderId="0" xfId="0" applyNumberFormat="1" applyFont="1" applyFill="1" applyAlignment="1">
      <alignment horizontal="center" vertical="center"/>
    </xf>
    <xf numFmtId="192" fontId="2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18" fillId="0" borderId="13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vertical="center" wrapText="1"/>
    </xf>
    <xf numFmtId="0" fontId="15" fillId="0" borderId="20" xfId="0" applyFont="1" applyFill="1" applyBorder="1" applyAlignment="1">
      <alignment shrinkToFit="1"/>
    </xf>
    <xf numFmtId="2" fontId="17" fillId="0" borderId="0" xfId="0" applyNumberFormat="1" applyFont="1" applyFill="1" applyBorder="1" applyAlignment="1">
      <alignment wrapText="1"/>
    </xf>
    <xf numFmtId="192" fontId="19" fillId="0" borderId="0" xfId="0" applyNumberFormat="1" applyFont="1" applyFill="1" applyBorder="1" applyAlignment="1">
      <alignment horizontal="center" vertical="center"/>
    </xf>
    <xf numFmtId="0" fontId="15" fillId="0" borderId="11" xfId="0" applyFont="1" applyFill="1" applyBorder="1"/>
    <xf numFmtId="0" fontId="15" fillId="0" borderId="12" xfId="0" applyFont="1" applyFill="1" applyBorder="1" applyAlignment="1">
      <alignment horizontal="left"/>
    </xf>
    <xf numFmtId="192" fontId="15" fillId="0" borderId="19" xfId="0" applyNumberFormat="1" applyFont="1" applyFill="1" applyBorder="1" applyAlignment="1">
      <alignment horizontal="center"/>
    </xf>
    <xf numFmtId="0" fontId="19" fillId="0" borderId="13" xfId="0" applyFont="1" applyFill="1" applyBorder="1"/>
    <xf numFmtId="1" fontId="15" fillId="0" borderId="11" xfId="0" applyNumberFormat="1" applyFont="1" applyFill="1" applyBorder="1" applyAlignment="1">
      <alignment horizontal="center"/>
    </xf>
    <xf numFmtId="0" fontId="18" fillId="0" borderId="31" xfId="0" applyFont="1" applyFill="1" applyBorder="1"/>
    <xf numFmtId="0" fontId="77" fillId="0" borderId="15" xfId="0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wrapText="1"/>
    </xf>
    <xf numFmtId="1" fontId="22" fillId="0" borderId="8" xfId="0" applyNumberFormat="1" applyFont="1" applyFill="1" applyBorder="1" applyAlignment="1">
      <alignment horizontal="left" vertical="center"/>
    </xf>
    <xf numFmtId="2" fontId="19" fillId="0" borderId="8" xfId="0" applyNumberFormat="1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right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58" fillId="0" borderId="8" xfId="0" applyFont="1" applyFill="1" applyBorder="1" applyAlignment="1">
      <alignment horizontal="center" vertical="center"/>
    </xf>
    <xf numFmtId="192" fontId="58" fillId="0" borderId="3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7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84"/>
  <sheetViews>
    <sheetView view="pageBreakPreview" zoomScale="85" zoomScaleNormal="68" zoomScaleSheetLayoutView="85" workbookViewId="0">
      <selection activeCell="E125" sqref="E125"/>
    </sheetView>
  </sheetViews>
  <sheetFormatPr defaultRowHeight="12.75"/>
  <cols>
    <col min="1" max="1" width="4" style="335" customWidth="1"/>
    <col min="2" max="2" width="32.140625" style="335" customWidth="1"/>
    <col min="3" max="3" width="15.7109375" style="335" customWidth="1"/>
    <col min="4" max="4" width="9.28515625" style="335" customWidth="1"/>
    <col min="5" max="5" width="17.140625" style="335" customWidth="1"/>
    <col min="6" max="6" width="10.85546875" style="335" customWidth="1"/>
    <col min="7" max="7" width="13.85546875" style="335" customWidth="1"/>
    <col min="8" max="8" width="14" style="335" customWidth="1"/>
    <col min="9" max="9" width="10.5703125" style="335" customWidth="1"/>
    <col min="10" max="10" width="13" style="335" customWidth="1"/>
    <col min="11" max="11" width="15.7109375" style="503" customWidth="1"/>
    <col min="12" max="12" width="13.5703125" style="335" customWidth="1"/>
    <col min="13" max="13" width="14" style="335" customWidth="1"/>
    <col min="14" max="14" width="9.28515625" style="335" customWidth="1"/>
    <col min="15" max="15" width="12.85546875" style="335" customWidth="1"/>
    <col min="16" max="16" width="16.5703125" style="503" customWidth="1"/>
    <col min="17" max="17" width="18.85546875" style="335" customWidth="1"/>
    <col min="18" max="18" width="4.7109375" style="335" customWidth="1"/>
    <col min="19" max="16384" width="9.140625" style="335"/>
  </cols>
  <sheetData>
    <row r="1" spans="1:17" s="70" customFormat="1" ht="14.25" customHeight="1">
      <c r="A1" s="116" t="s">
        <v>210</v>
      </c>
      <c r="K1" s="757"/>
      <c r="P1" s="757"/>
      <c r="Q1" s="584" t="s">
        <v>515</v>
      </c>
    </row>
    <row r="2" spans="1:17" s="73" customFormat="1" ht="14.25" customHeight="1">
      <c r="A2" s="11" t="s">
        <v>211</v>
      </c>
      <c r="K2" s="758"/>
      <c r="P2" s="759"/>
    </row>
    <row r="3" spans="1:17" s="73" customFormat="1" ht="14.25" customHeight="1">
      <c r="A3" s="585" t="s">
        <v>0</v>
      </c>
      <c r="B3" s="586"/>
      <c r="C3" s="586"/>
      <c r="D3" s="586"/>
      <c r="E3" s="586"/>
      <c r="F3" s="586"/>
      <c r="G3" s="586"/>
      <c r="H3" s="394"/>
      <c r="K3" s="759"/>
      <c r="P3" s="759"/>
    </row>
    <row r="4" spans="1:17" s="442" customFormat="1" ht="14.25" customHeight="1" thickBot="1">
      <c r="A4" s="587" t="s">
        <v>212</v>
      </c>
      <c r="G4" s="205"/>
      <c r="H4" s="205"/>
      <c r="I4" s="588" t="s">
        <v>347</v>
      </c>
      <c r="J4" s="205"/>
      <c r="K4" s="760"/>
      <c r="L4" s="205"/>
      <c r="M4" s="205"/>
      <c r="N4" s="588" t="s">
        <v>348</v>
      </c>
      <c r="O4" s="205"/>
      <c r="P4" s="760"/>
    </row>
    <row r="5" spans="1:17" s="397" customFormat="1" ht="56.25" customHeight="1" thickTop="1" thickBot="1">
      <c r="A5" s="395" t="s">
        <v>8</v>
      </c>
      <c r="B5" s="379" t="s">
        <v>9</v>
      </c>
      <c r="C5" s="380" t="s">
        <v>1</v>
      </c>
      <c r="D5" s="380" t="s">
        <v>2</v>
      </c>
      <c r="E5" s="380" t="s">
        <v>3</v>
      </c>
      <c r="F5" s="380" t="s">
        <v>10</v>
      </c>
      <c r="G5" s="378" t="s">
        <v>517</v>
      </c>
      <c r="H5" s="380" t="s">
        <v>518</v>
      </c>
      <c r="I5" s="380" t="s">
        <v>4</v>
      </c>
      <c r="J5" s="380" t="s">
        <v>5</v>
      </c>
      <c r="K5" s="761" t="s">
        <v>6</v>
      </c>
      <c r="L5" s="378" t="str">
        <f>G5</f>
        <v>FINAL READING 30/06/2024</v>
      </c>
      <c r="M5" s="380" t="str">
        <f>H5</f>
        <v>INTIAL READING 01/06/2024</v>
      </c>
      <c r="N5" s="380" t="s">
        <v>4</v>
      </c>
      <c r="O5" s="380" t="s">
        <v>5</v>
      </c>
      <c r="P5" s="761" t="s">
        <v>6</v>
      </c>
      <c r="Q5" s="396" t="s">
        <v>266</v>
      </c>
    </row>
    <row r="6" spans="1:17" ht="1.5" hidden="1" customHeight="1" thickTop="1">
      <c r="A6" s="4"/>
      <c r="B6" s="5"/>
      <c r="C6" s="4"/>
      <c r="D6" s="4"/>
      <c r="E6" s="4"/>
      <c r="F6" s="4"/>
      <c r="L6" s="344"/>
    </row>
    <row r="7" spans="1:17" ht="15.75" customHeight="1" thickTop="1">
      <c r="A7" s="202"/>
      <c r="B7" s="254" t="s">
        <v>13</v>
      </c>
      <c r="C7" s="242"/>
      <c r="D7" s="260"/>
      <c r="E7" s="260"/>
      <c r="F7" s="242"/>
      <c r="G7" s="714"/>
      <c r="H7" s="404"/>
      <c r="I7" s="404"/>
      <c r="J7" s="404"/>
      <c r="K7" s="762"/>
      <c r="L7" s="714"/>
      <c r="M7" s="404"/>
      <c r="N7" s="404"/>
      <c r="O7" s="404"/>
      <c r="P7" s="778"/>
      <c r="Q7" s="400"/>
    </row>
    <row r="8" spans="1:17" ht="16.5" customHeight="1">
      <c r="A8" s="203">
        <v>1</v>
      </c>
      <c r="B8" s="255" t="s">
        <v>14</v>
      </c>
      <c r="C8" s="249">
        <v>4902497</v>
      </c>
      <c r="D8" s="258" t="s">
        <v>12</v>
      </c>
      <c r="E8" s="244" t="s">
        <v>300</v>
      </c>
      <c r="F8" s="249">
        <v>-1000</v>
      </c>
      <c r="G8" s="252">
        <v>633</v>
      </c>
      <c r="H8" s="253">
        <v>631</v>
      </c>
      <c r="I8" s="253">
        <f>G8-H8</f>
        <v>2</v>
      </c>
      <c r="J8" s="253">
        <f>$F8*I8</f>
        <v>-2000</v>
      </c>
      <c r="K8" s="763">
        <f>J8/1000000</f>
        <v>-2E-3</v>
      </c>
      <c r="L8" s="252">
        <v>999603</v>
      </c>
      <c r="M8" s="253">
        <v>999484</v>
      </c>
      <c r="N8" s="253">
        <f>L8-M8</f>
        <v>119</v>
      </c>
      <c r="O8" s="253">
        <f>$F8*N8</f>
        <v>-119000</v>
      </c>
      <c r="P8" s="763">
        <f>O8/1000000</f>
        <v>-0.11899999999999999</v>
      </c>
      <c r="Q8" s="696"/>
    </row>
    <row r="9" spans="1:17" ht="16.5">
      <c r="A9" s="203">
        <v>2</v>
      </c>
      <c r="B9" s="255" t="s">
        <v>330</v>
      </c>
      <c r="C9" s="249">
        <v>4864976</v>
      </c>
      <c r="D9" s="258" t="s">
        <v>12</v>
      </c>
      <c r="E9" s="244" t="s">
        <v>300</v>
      </c>
      <c r="F9" s="249">
        <v>-2000</v>
      </c>
      <c r="G9" s="252">
        <v>100821</v>
      </c>
      <c r="H9" s="253">
        <v>100806</v>
      </c>
      <c r="I9" s="253">
        <f>G9-H9</f>
        <v>15</v>
      </c>
      <c r="J9" s="253">
        <f>$F9*I9</f>
        <v>-30000</v>
      </c>
      <c r="K9" s="763">
        <f>J9/1000000</f>
        <v>-0.03</v>
      </c>
      <c r="L9" s="252">
        <v>6378</v>
      </c>
      <c r="M9" s="253">
        <v>5608</v>
      </c>
      <c r="N9" s="253">
        <f>L9-M9</f>
        <v>770</v>
      </c>
      <c r="O9" s="253">
        <f>$F9*N9</f>
        <v>-1540000</v>
      </c>
      <c r="P9" s="763">
        <f>O9/1000000</f>
        <v>-1.54</v>
      </c>
      <c r="Q9" s="343"/>
    </row>
    <row r="10" spans="1:17" ht="16.5">
      <c r="A10" s="203"/>
      <c r="B10" s="255"/>
      <c r="C10" s="249" t="s">
        <v>473</v>
      </c>
      <c r="D10" s="258" t="s">
        <v>438</v>
      </c>
      <c r="E10" s="244" t="s">
        <v>300</v>
      </c>
      <c r="F10" s="249">
        <v>-1</v>
      </c>
      <c r="G10" s="252">
        <v>2921999.87</v>
      </c>
      <c r="H10" s="253">
        <v>2867000.06</v>
      </c>
      <c r="I10" s="253">
        <f>G10-H10</f>
        <v>54999.810000000056</v>
      </c>
      <c r="J10" s="253">
        <f>$F10*I10</f>
        <v>-54999.810000000056</v>
      </c>
      <c r="K10" s="763">
        <f>J10/1000000</f>
        <v>-5.4999810000000059E-2</v>
      </c>
      <c r="L10" s="252">
        <v>453000</v>
      </c>
      <c r="M10" s="253">
        <v>414000</v>
      </c>
      <c r="N10" s="253">
        <f>L10-M10</f>
        <v>39000</v>
      </c>
      <c r="O10" s="253">
        <f>$F10*N10</f>
        <v>-39000</v>
      </c>
      <c r="P10" s="763">
        <f>O10/1000000</f>
        <v>-3.9E-2</v>
      </c>
      <c r="Q10" s="336"/>
    </row>
    <row r="11" spans="1:17" ht="15.95" customHeight="1">
      <c r="A11" s="203">
        <v>3</v>
      </c>
      <c r="B11" s="255" t="s">
        <v>16</v>
      </c>
      <c r="C11" s="249">
        <v>4864924</v>
      </c>
      <c r="D11" s="258" t="s">
        <v>12</v>
      </c>
      <c r="E11" s="244" t="s">
        <v>300</v>
      </c>
      <c r="F11" s="249">
        <v>-1000</v>
      </c>
      <c r="G11" s="252">
        <v>19283</v>
      </c>
      <c r="H11" s="253">
        <v>19283</v>
      </c>
      <c r="I11" s="253">
        <f>G11-H11</f>
        <v>0</v>
      </c>
      <c r="J11" s="253">
        <f>$F11*I11</f>
        <v>0</v>
      </c>
      <c r="K11" s="763">
        <f>J11/1000000</f>
        <v>0</v>
      </c>
      <c r="L11" s="252">
        <v>3906</v>
      </c>
      <c r="M11" s="253">
        <v>3418</v>
      </c>
      <c r="N11" s="253">
        <f>L11-M11</f>
        <v>488</v>
      </c>
      <c r="O11" s="253">
        <f>$F11*N11</f>
        <v>-488000</v>
      </c>
      <c r="P11" s="763">
        <f>O11/1000000</f>
        <v>-0.48799999999999999</v>
      </c>
      <c r="Q11" s="339"/>
    </row>
    <row r="12" spans="1:17" ht="15.95" customHeight="1">
      <c r="A12" s="203">
        <v>4</v>
      </c>
      <c r="B12" s="255" t="s">
        <v>151</v>
      </c>
      <c r="C12" s="249" t="s">
        <v>467</v>
      </c>
      <c r="D12" s="258" t="s">
        <v>438</v>
      </c>
      <c r="E12" s="244" t="s">
        <v>300</v>
      </c>
      <c r="F12" s="249">
        <v>-1</v>
      </c>
      <c r="G12" s="252">
        <v>3472999.94</v>
      </c>
      <c r="H12" s="253">
        <v>3409999.87</v>
      </c>
      <c r="I12" s="253">
        <f>G12-H12</f>
        <v>63000.069999999832</v>
      </c>
      <c r="J12" s="253">
        <f>$F12*I12</f>
        <v>-63000.069999999832</v>
      </c>
      <c r="K12" s="763">
        <f>J12/1000000</f>
        <v>-6.3000069999999839E-2</v>
      </c>
      <c r="L12" s="252">
        <v>1243000.06</v>
      </c>
      <c r="M12" s="253">
        <v>443000</v>
      </c>
      <c r="N12" s="253">
        <f>L12-M12</f>
        <v>800000.06</v>
      </c>
      <c r="O12" s="253">
        <f>$F12*N12</f>
        <v>-800000.06</v>
      </c>
      <c r="P12" s="763">
        <f>O12/1000000</f>
        <v>-0.80000006000000001</v>
      </c>
      <c r="Q12" s="339"/>
    </row>
    <row r="13" spans="1:17" ht="15.95" customHeight="1">
      <c r="A13" s="203"/>
      <c r="B13" s="256" t="s">
        <v>17</v>
      </c>
      <c r="C13" s="249"/>
      <c r="D13" s="259"/>
      <c r="E13" s="259"/>
      <c r="F13" s="249"/>
      <c r="G13" s="252"/>
      <c r="H13" s="253"/>
      <c r="I13" s="253"/>
      <c r="J13" s="253"/>
      <c r="K13" s="763"/>
      <c r="L13" s="252"/>
      <c r="M13" s="253"/>
      <c r="N13" s="253"/>
      <c r="O13" s="253"/>
      <c r="P13" s="763"/>
      <c r="Q13" s="339"/>
    </row>
    <row r="14" spans="1:17" ht="15.95" customHeight="1">
      <c r="A14" s="203">
        <v>5</v>
      </c>
      <c r="B14" s="255" t="s">
        <v>14</v>
      </c>
      <c r="C14" s="249">
        <v>4865012</v>
      </c>
      <c r="D14" s="258" t="s">
        <v>12</v>
      </c>
      <c r="E14" s="244" t="s">
        <v>300</v>
      </c>
      <c r="F14" s="249">
        <v>-1000</v>
      </c>
      <c r="G14" s="252">
        <v>463</v>
      </c>
      <c r="H14" s="253">
        <v>451</v>
      </c>
      <c r="I14" s="253">
        <f>G14-H14</f>
        <v>12</v>
      </c>
      <c r="J14" s="253">
        <f>$F14*I14</f>
        <v>-12000</v>
      </c>
      <c r="K14" s="763">
        <f>J14/1000000</f>
        <v>-1.2E-2</v>
      </c>
      <c r="L14" s="252">
        <v>747</v>
      </c>
      <c r="M14" s="253">
        <v>493</v>
      </c>
      <c r="N14" s="253">
        <f>L14-M14</f>
        <v>254</v>
      </c>
      <c r="O14" s="253">
        <f>$F14*N14</f>
        <v>-254000</v>
      </c>
      <c r="P14" s="763">
        <f>O14/1000000</f>
        <v>-0.254</v>
      </c>
      <c r="Q14" s="347"/>
    </row>
    <row r="15" spans="1:17" ht="15.95" customHeight="1">
      <c r="A15" s="203">
        <v>6</v>
      </c>
      <c r="B15" s="255" t="s">
        <v>15</v>
      </c>
      <c r="C15" s="249">
        <v>4864896</v>
      </c>
      <c r="D15" s="258" t="s">
        <v>12</v>
      </c>
      <c r="E15" s="244" t="s">
        <v>300</v>
      </c>
      <c r="F15" s="249">
        <v>-2000</v>
      </c>
      <c r="G15" s="252">
        <v>331</v>
      </c>
      <c r="H15" s="253">
        <v>331</v>
      </c>
      <c r="I15" s="253">
        <f>G15-H15</f>
        <v>0</v>
      </c>
      <c r="J15" s="253">
        <f>$F15*I15</f>
        <v>0</v>
      </c>
      <c r="K15" s="763">
        <f>J15/1000000</f>
        <v>0</v>
      </c>
      <c r="L15" s="252">
        <v>3430</v>
      </c>
      <c r="M15" s="253">
        <v>4043</v>
      </c>
      <c r="N15" s="253">
        <f>L15-M15</f>
        <v>-613</v>
      </c>
      <c r="O15" s="253">
        <f>$F15*N15</f>
        <v>1226000</v>
      </c>
      <c r="P15" s="763">
        <f>O15/1000000</f>
        <v>1.226</v>
      </c>
      <c r="Q15" s="339"/>
    </row>
    <row r="16" spans="1:17" ht="15.95" customHeight="1">
      <c r="A16" s="203"/>
      <c r="B16" s="255"/>
      <c r="C16" s="249"/>
      <c r="D16" s="258"/>
      <c r="E16" s="244"/>
      <c r="F16" s="249"/>
      <c r="G16" s="252"/>
      <c r="H16" s="253"/>
      <c r="I16" s="253"/>
      <c r="J16" s="253"/>
      <c r="K16" s="763"/>
      <c r="L16" s="252"/>
      <c r="M16" s="253"/>
      <c r="N16" s="253"/>
      <c r="O16" s="253"/>
      <c r="P16" s="763"/>
      <c r="Q16" s="339"/>
    </row>
    <row r="17" spans="1:17" ht="16.5" customHeight="1">
      <c r="A17" s="203"/>
      <c r="B17" s="256" t="s">
        <v>20</v>
      </c>
      <c r="C17" s="249"/>
      <c r="D17" s="259"/>
      <c r="E17" s="244"/>
      <c r="F17" s="249"/>
      <c r="G17" s="252"/>
      <c r="H17" s="253"/>
      <c r="I17" s="253"/>
      <c r="J17" s="253"/>
      <c r="K17" s="763"/>
      <c r="L17" s="252"/>
      <c r="M17" s="253"/>
      <c r="N17" s="253"/>
      <c r="O17" s="253"/>
      <c r="P17" s="763"/>
      <c r="Q17" s="339"/>
    </row>
    <row r="18" spans="1:17" ht="14.25" customHeight="1">
      <c r="A18" s="203">
        <v>7</v>
      </c>
      <c r="B18" s="255" t="s">
        <v>434</v>
      </c>
      <c r="C18" s="249">
        <v>4864964</v>
      </c>
      <c r="D18" s="258" t="s">
        <v>12</v>
      </c>
      <c r="E18" s="244" t="s">
        <v>300</v>
      </c>
      <c r="F18" s="249">
        <v>-1000</v>
      </c>
      <c r="G18" s="252">
        <v>42018</v>
      </c>
      <c r="H18" s="253">
        <v>42018</v>
      </c>
      <c r="I18" s="253">
        <f>G18-H18</f>
        <v>0</v>
      </c>
      <c r="J18" s="253">
        <f>$F18*I18</f>
        <v>0</v>
      </c>
      <c r="K18" s="763">
        <f>J18/1000000</f>
        <v>0</v>
      </c>
      <c r="L18" s="252">
        <v>999031</v>
      </c>
      <c r="M18" s="253">
        <v>999130</v>
      </c>
      <c r="N18" s="253">
        <f>L18-M18</f>
        <v>-99</v>
      </c>
      <c r="O18" s="253">
        <f>$F18*N18</f>
        <v>99000</v>
      </c>
      <c r="P18" s="763">
        <f>O18/1000000</f>
        <v>9.9000000000000005E-2</v>
      </c>
      <c r="Q18" s="339"/>
    </row>
    <row r="19" spans="1:17" ht="13.5" customHeight="1">
      <c r="A19" s="203">
        <v>8</v>
      </c>
      <c r="B19" s="255" t="s">
        <v>15</v>
      </c>
      <c r="C19" s="249">
        <v>4865016</v>
      </c>
      <c r="D19" s="258" t="s">
        <v>12</v>
      </c>
      <c r="E19" s="244" t="s">
        <v>300</v>
      </c>
      <c r="F19" s="249">
        <v>-1000</v>
      </c>
      <c r="G19" s="252">
        <v>1753</v>
      </c>
      <c r="H19" s="253">
        <v>1754</v>
      </c>
      <c r="I19" s="253">
        <f>G19-H19</f>
        <v>-1</v>
      </c>
      <c r="J19" s="253">
        <f>$F19*I19</f>
        <v>1000</v>
      </c>
      <c r="K19" s="763">
        <f>J19/1000000</f>
        <v>1E-3</v>
      </c>
      <c r="L19" s="252">
        <v>999864</v>
      </c>
      <c r="M19" s="253">
        <v>999973</v>
      </c>
      <c r="N19" s="253">
        <f>L19-M19</f>
        <v>-109</v>
      </c>
      <c r="O19" s="253">
        <f>$F19*N19</f>
        <v>109000</v>
      </c>
      <c r="P19" s="763">
        <f>O19/1000000</f>
        <v>0.109</v>
      </c>
      <c r="Q19" s="347"/>
    </row>
    <row r="20" spans="1:17" ht="14.25" customHeight="1">
      <c r="A20" s="203">
        <v>9</v>
      </c>
      <c r="B20" s="255" t="s">
        <v>21</v>
      </c>
      <c r="C20" s="249">
        <v>4864997</v>
      </c>
      <c r="D20" s="258" t="s">
        <v>12</v>
      </c>
      <c r="E20" s="244" t="s">
        <v>300</v>
      </c>
      <c r="F20" s="249">
        <v>-1000</v>
      </c>
      <c r="G20" s="252">
        <v>37542</v>
      </c>
      <c r="H20" s="253">
        <v>37542</v>
      </c>
      <c r="I20" s="253">
        <f>G20-H20</f>
        <v>0</v>
      </c>
      <c r="J20" s="253">
        <f>$F20*I20</f>
        <v>0</v>
      </c>
      <c r="K20" s="763">
        <f>J20/1000000</f>
        <v>0</v>
      </c>
      <c r="L20" s="252">
        <v>996826</v>
      </c>
      <c r="M20" s="253">
        <v>997062</v>
      </c>
      <c r="N20" s="253">
        <f>L20-M20</f>
        <v>-236</v>
      </c>
      <c r="O20" s="253">
        <f>$F20*N20</f>
        <v>236000</v>
      </c>
      <c r="P20" s="763">
        <f>O20/1000000</f>
        <v>0.23599999999999999</v>
      </c>
      <c r="Q20" s="346"/>
    </row>
    <row r="21" spans="1:17" ht="13.5" customHeight="1">
      <c r="A21" s="203">
        <v>10</v>
      </c>
      <c r="B21" s="255" t="s">
        <v>22</v>
      </c>
      <c r="C21" s="249">
        <v>4902498</v>
      </c>
      <c r="D21" s="258" t="s">
        <v>12</v>
      </c>
      <c r="E21" s="244" t="s">
        <v>300</v>
      </c>
      <c r="F21" s="249">
        <v>-1000</v>
      </c>
      <c r="G21" s="252">
        <v>1682</v>
      </c>
      <c r="H21" s="253">
        <v>1682</v>
      </c>
      <c r="I21" s="253">
        <f>G21-H21</f>
        <v>0</v>
      </c>
      <c r="J21" s="253">
        <f>$F21*I21</f>
        <v>0</v>
      </c>
      <c r="K21" s="763">
        <f>J21/1000000</f>
        <v>0</v>
      </c>
      <c r="L21" s="252">
        <v>999843</v>
      </c>
      <c r="M21" s="253">
        <v>999787</v>
      </c>
      <c r="N21" s="253">
        <f>L21-M21</f>
        <v>56</v>
      </c>
      <c r="O21" s="253">
        <f>$F21*N21</f>
        <v>-56000</v>
      </c>
      <c r="P21" s="763">
        <f>O21/1000000</f>
        <v>-5.6000000000000001E-2</v>
      </c>
      <c r="Q21" s="339"/>
    </row>
    <row r="22" spans="1:17" ht="15.95" customHeight="1">
      <c r="A22" s="203"/>
      <c r="B22" s="256" t="s">
        <v>23</v>
      </c>
      <c r="C22" s="249"/>
      <c r="D22" s="259"/>
      <c r="E22" s="244"/>
      <c r="F22" s="249"/>
      <c r="G22" s="252"/>
      <c r="H22" s="253"/>
      <c r="I22" s="253"/>
      <c r="J22" s="253"/>
      <c r="K22" s="763"/>
      <c r="L22" s="252"/>
      <c r="M22" s="253"/>
      <c r="N22" s="253"/>
      <c r="O22" s="253"/>
      <c r="P22" s="763"/>
      <c r="Q22" s="339"/>
    </row>
    <row r="23" spans="1:17" ht="15.95" customHeight="1">
      <c r="A23" s="203">
        <v>11</v>
      </c>
      <c r="B23" s="255" t="s">
        <v>14</v>
      </c>
      <c r="C23" s="249">
        <v>4864930</v>
      </c>
      <c r="D23" s="258" t="s">
        <v>12</v>
      </c>
      <c r="E23" s="244" t="s">
        <v>300</v>
      </c>
      <c r="F23" s="249">
        <v>-1000</v>
      </c>
      <c r="G23" s="252">
        <v>17446</v>
      </c>
      <c r="H23" s="253">
        <v>17446</v>
      </c>
      <c r="I23" s="253">
        <f t="shared" ref="I23:I29" si="0">G23-H23</f>
        <v>0</v>
      </c>
      <c r="J23" s="253">
        <f t="shared" ref="J23:J29" si="1">$F23*I23</f>
        <v>0</v>
      </c>
      <c r="K23" s="763">
        <f t="shared" ref="K23:K29" si="2">J23/1000000</f>
        <v>0</v>
      </c>
      <c r="L23" s="252">
        <v>999999</v>
      </c>
      <c r="M23" s="253">
        <v>998778</v>
      </c>
      <c r="N23" s="253">
        <f t="shared" ref="N23:N29" si="3">L23-M23</f>
        <v>1221</v>
      </c>
      <c r="O23" s="253">
        <f t="shared" ref="O23:O29" si="4">$F23*N23</f>
        <v>-1221000</v>
      </c>
      <c r="P23" s="763">
        <f t="shared" ref="P23:P29" si="5">O23/1000000</f>
        <v>-1.2210000000000001</v>
      </c>
      <c r="Q23" s="347"/>
    </row>
    <row r="24" spans="1:17" ht="15.95" customHeight="1">
      <c r="A24" s="203"/>
      <c r="B24" s="255"/>
      <c r="C24" s="249"/>
      <c r="D24" s="258"/>
      <c r="E24" s="244"/>
      <c r="F24" s="249">
        <v>-1000</v>
      </c>
      <c r="G24" s="252"/>
      <c r="H24" s="253"/>
      <c r="I24" s="253"/>
      <c r="J24" s="253"/>
      <c r="K24" s="763"/>
      <c r="L24" s="252">
        <v>13</v>
      </c>
      <c r="M24" s="253">
        <v>0</v>
      </c>
      <c r="N24" s="253">
        <f t="shared" si="3"/>
        <v>13</v>
      </c>
      <c r="O24" s="253">
        <f t="shared" si="4"/>
        <v>-13000</v>
      </c>
      <c r="P24" s="763">
        <f t="shared" si="5"/>
        <v>-1.2999999999999999E-2</v>
      </c>
      <c r="Q24" s="347"/>
    </row>
    <row r="25" spans="1:17" ht="15.95" customHeight="1">
      <c r="A25" s="203">
        <v>12</v>
      </c>
      <c r="B25" s="255" t="s">
        <v>24</v>
      </c>
      <c r="C25" s="249">
        <v>4864917</v>
      </c>
      <c r="D25" s="258" t="s">
        <v>12</v>
      </c>
      <c r="E25" s="244" t="s">
        <v>300</v>
      </c>
      <c r="F25" s="249">
        <v>-1000</v>
      </c>
      <c r="G25" s="252">
        <v>40133</v>
      </c>
      <c r="H25" s="253">
        <v>40133</v>
      </c>
      <c r="I25" s="253">
        <f>G25-H25</f>
        <v>0</v>
      </c>
      <c r="J25" s="253">
        <f>$F25*I25</f>
        <v>0</v>
      </c>
      <c r="K25" s="763">
        <f>J25/1000000</f>
        <v>0</v>
      </c>
      <c r="L25" s="252">
        <v>4096</v>
      </c>
      <c r="M25" s="253">
        <v>3545</v>
      </c>
      <c r="N25" s="253">
        <f>L25-M25</f>
        <v>551</v>
      </c>
      <c r="O25" s="253">
        <f>$F25*N25</f>
        <v>-551000</v>
      </c>
      <c r="P25" s="763">
        <f>O25/1000000</f>
        <v>-0.55100000000000005</v>
      </c>
      <c r="Q25" s="347"/>
    </row>
    <row r="26" spans="1:17" ht="16.5">
      <c r="A26" s="203">
        <v>13</v>
      </c>
      <c r="B26" s="255" t="s">
        <v>21</v>
      </c>
      <c r="C26" s="249">
        <v>4864922</v>
      </c>
      <c r="D26" s="258" t="s">
        <v>12</v>
      </c>
      <c r="E26" s="244" t="s">
        <v>300</v>
      </c>
      <c r="F26" s="249">
        <v>-1000</v>
      </c>
      <c r="G26" s="252">
        <v>65575</v>
      </c>
      <c r="H26" s="253">
        <v>65575</v>
      </c>
      <c r="I26" s="253">
        <f t="shared" si="0"/>
        <v>0</v>
      </c>
      <c r="J26" s="253">
        <f t="shared" si="1"/>
        <v>0</v>
      </c>
      <c r="K26" s="763">
        <f t="shared" si="2"/>
        <v>0</v>
      </c>
      <c r="L26" s="252">
        <v>996392</v>
      </c>
      <c r="M26" s="253">
        <v>996005</v>
      </c>
      <c r="N26" s="253">
        <f t="shared" si="3"/>
        <v>387</v>
      </c>
      <c r="O26" s="253">
        <f t="shared" si="4"/>
        <v>-387000</v>
      </c>
      <c r="P26" s="763">
        <f t="shared" si="5"/>
        <v>-0.38700000000000001</v>
      </c>
      <c r="Q26" s="346"/>
    </row>
    <row r="27" spans="1:17" ht="16.5">
      <c r="A27" s="203">
        <v>14</v>
      </c>
      <c r="B27" s="255" t="s">
        <v>22</v>
      </c>
      <c r="C27" s="249">
        <v>40001535</v>
      </c>
      <c r="D27" s="258" t="s">
        <v>12</v>
      </c>
      <c r="E27" s="244" t="s">
        <v>300</v>
      </c>
      <c r="F27" s="249">
        <v>-1</v>
      </c>
      <c r="G27" s="252">
        <v>30877</v>
      </c>
      <c r="H27" s="253">
        <v>30877</v>
      </c>
      <c r="I27" s="253">
        <f t="shared" si="0"/>
        <v>0</v>
      </c>
      <c r="J27" s="253">
        <f t="shared" si="1"/>
        <v>0</v>
      </c>
      <c r="K27" s="763">
        <f>J27/1000</f>
        <v>0</v>
      </c>
      <c r="L27" s="252">
        <v>99999712</v>
      </c>
      <c r="M27" s="253">
        <v>99999712</v>
      </c>
      <c r="N27" s="253">
        <f t="shared" si="3"/>
        <v>0</v>
      </c>
      <c r="O27" s="253">
        <f t="shared" si="4"/>
        <v>0</v>
      </c>
      <c r="P27" s="763">
        <f>O27/1000</f>
        <v>0</v>
      </c>
      <c r="Q27" s="346"/>
    </row>
    <row r="28" spans="1:17" ht="18.75" customHeight="1">
      <c r="A28" s="203">
        <v>15</v>
      </c>
      <c r="B28" s="255" t="s">
        <v>419</v>
      </c>
      <c r="C28" s="249">
        <v>4902494</v>
      </c>
      <c r="D28" s="258" t="s">
        <v>12</v>
      </c>
      <c r="E28" s="244" t="s">
        <v>300</v>
      </c>
      <c r="F28" s="249">
        <v>1000</v>
      </c>
      <c r="G28" s="252">
        <v>643738</v>
      </c>
      <c r="H28" s="253">
        <v>643794</v>
      </c>
      <c r="I28" s="253">
        <f t="shared" si="0"/>
        <v>-56</v>
      </c>
      <c r="J28" s="253">
        <f t="shared" si="1"/>
        <v>-56000</v>
      </c>
      <c r="K28" s="763">
        <f t="shared" si="2"/>
        <v>-5.6000000000000001E-2</v>
      </c>
      <c r="L28" s="252">
        <v>999736</v>
      </c>
      <c r="M28" s="253">
        <v>999743</v>
      </c>
      <c r="N28" s="253">
        <f t="shared" si="3"/>
        <v>-7</v>
      </c>
      <c r="O28" s="253">
        <f t="shared" si="4"/>
        <v>-7000</v>
      </c>
      <c r="P28" s="763">
        <f t="shared" si="5"/>
        <v>-7.0000000000000001E-3</v>
      </c>
      <c r="Q28" s="339"/>
    </row>
    <row r="29" spans="1:17" ht="18.75" customHeight="1">
      <c r="A29" s="203">
        <v>16</v>
      </c>
      <c r="B29" s="255" t="s">
        <v>418</v>
      </c>
      <c r="C29" s="249">
        <v>4902484</v>
      </c>
      <c r="D29" s="258" t="s">
        <v>12</v>
      </c>
      <c r="E29" s="244" t="s">
        <v>300</v>
      </c>
      <c r="F29" s="249">
        <v>500</v>
      </c>
      <c r="G29" s="252">
        <v>648560</v>
      </c>
      <c r="H29" s="253">
        <v>648867</v>
      </c>
      <c r="I29" s="253">
        <f t="shared" si="0"/>
        <v>-307</v>
      </c>
      <c r="J29" s="253">
        <f t="shared" si="1"/>
        <v>-153500</v>
      </c>
      <c r="K29" s="763">
        <f t="shared" si="2"/>
        <v>-0.1535</v>
      </c>
      <c r="L29" s="252">
        <v>999947</v>
      </c>
      <c r="M29" s="253">
        <v>999974</v>
      </c>
      <c r="N29" s="253">
        <f t="shared" si="3"/>
        <v>-27</v>
      </c>
      <c r="O29" s="253">
        <f t="shared" si="4"/>
        <v>-13500</v>
      </c>
      <c r="P29" s="763">
        <f t="shared" si="5"/>
        <v>-1.35E-2</v>
      </c>
      <c r="Q29" s="339"/>
    </row>
    <row r="30" spans="1:17" ht="18.75" customHeight="1">
      <c r="A30" s="203"/>
      <c r="B30" s="256" t="s">
        <v>385</v>
      </c>
      <c r="C30" s="249"/>
      <c r="D30" s="258"/>
      <c r="E30" s="244"/>
      <c r="F30" s="249"/>
      <c r="G30" s="252"/>
      <c r="H30" s="253"/>
      <c r="I30" s="253"/>
      <c r="J30" s="253"/>
      <c r="K30" s="763"/>
      <c r="L30" s="252"/>
      <c r="M30" s="253"/>
      <c r="N30" s="253"/>
      <c r="O30" s="253"/>
      <c r="P30" s="763"/>
      <c r="Q30" s="339"/>
    </row>
    <row r="31" spans="1:17" ht="15.75" customHeight="1">
      <c r="A31" s="203">
        <v>17</v>
      </c>
      <c r="B31" s="255" t="s">
        <v>14</v>
      </c>
      <c r="C31" s="249">
        <v>4864963</v>
      </c>
      <c r="D31" s="258" t="s">
        <v>12</v>
      </c>
      <c r="E31" s="244" t="s">
        <v>300</v>
      </c>
      <c r="F31" s="249">
        <v>-1000</v>
      </c>
      <c r="G31" s="252">
        <v>16454</v>
      </c>
      <c r="H31" s="253">
        <v>16454</v>
      </c>
      <c r="I31" s="253">
        <f>G31-H31</f>
        <v>0</v>
      </c>
      <c r="J31" s="253">
        <f>$F31*I31</f>
        <v>0</v>
      </c>
      <c r="K31" s="763">
        <f>J31/1000000</f>
        <v>0</v>
      </c>
      <c r="L31" s="252">
        <v>3059</v>
      </c>
      <c r="M31" s="253">
        <v>2528</v>
      </c>
      <c r="N31" s="253">
        <f>L31-M31</f>
        <v>531</v>
      </c>
      <c r="O31" s="253">
        <f>$F31*N31</f>
        <v>-531000</v>
      </c>
      <c r="P31" s="763">
        <f>O31/1000000</f>
        <v>-0.53100000000000003</v>
      </c>
      <c r="Q31" s="339"/>
    </row>
    <row r="32" spans="1:17" ht="15.95" customHeight="1">
      <c r="A32" s="203">
        <v>18</v>
      </c>
      <c r="B32" s="255" t="s">
        <v>15</v>
      </c>
      <c r="C32" s="249">
        <v>4865043</v>
      </c>
      <c r="D32" s="258" t="s">
        <v>12</v>
      </c>
      <c r="E32" s="244" t="s">
        <v>300</v>
      </c>
      <c r="F32" s="249">
        <v>-1000</v>
      </c>
      <c r="G32" s="252">
        <v>113</v>
      </c>
      <c r="H32" s="253">
        <v>113</v>
      </c>
      <c r="I32" s="253">
        <f>G32-H32</f>
        <v>0</v>
      </c>
      <c r="J32" s="253">
        <f>$F32*I32</f>
        <v>0</v>
      </c>
      <c r="K32" s="763">
        <f>J32/1000000</f>
        <v>0</v>
      </c>
      <c r="L32" s="252">
        <v>16989</v>
      </c>
      <c r="M32" s="253">
        <v>16265</v>
      </c>
      <c r="N32" s="253">
        <f>L32-M32</f>
        <v>724</v>
      </c>
      <c r="O32" s="253">
        <f>$F32*N32</f>
        <v>-724000</v>
      </c>
      <c r="P32" s="763">
        <f>O32/1000000</f>
        <v>-0.72399999999999998</v>
      </c>
      <c r="Q32" s="339"/>
    </row>
    <row r="33" spans="1:17" ht="15.95" customHeight="1">
      <c r="A33" s="203">
        <v>19</v>
      </c>
      <c r="B33" s="255" t="s">
        <v>16</v>
      </c>
      <c r="C33" s="249">
        <v>4865052</v>
      </c>
      <c r="D33" s="258" t="s">
        <v>12</v>
      </c>
      <c r="E33" s="244" t="s">
        <v>300</v>
      </c>
      <c r="F33" s="249">
        <v>-1000</v>
      </c>
      <c r="G33" s="252">
        <v>64244</v>
      </c>
      <c r="H33" s="253">
        <v>64243</v>
      </c>
      <c r="I33" s="253">
        <f>G33-H33</f>
        <v>1</v>
      </c>
      <c r="J33" s="253">
        <f>$F33*I33</f>
        <v>-1000</v>
      </c>
      <c r="K33" s="763">
        <f>J33/1000000</f>
        <v>-1E-3</v>
      </c>
      <c r="L33" s="252">
        <v>4238</v>
      </c>
      <c r="M33" s="253">
        <v>3608</v>
      </c>
      <c r="N33" s="253">
        <f>L33-M33</f>
        <v>630</v>
      </c>
      <c r="O33" s="253">
        <f>$F33*N33</f>
        <v>-630000</v>
      </c>
      <c r="P33" s="763">
        <f>O33/1000000</f>
        <v>-0.63</v>
      </c>
      <c r="Q33" s="339"/>
    </row>
    <row r="34" spans="1:17" ht="15.95" customHeight="1">
      <c r="A34" s="203"/>
      <c r="B34" s="256" t="s">
        <v>25</v>
      </c>
      <c r="C34" s="249"/>
      <c r="D34" s="259"/>
      <c r="E34" s="244"/>
      <c r="F34" s="249"/>
      <c r="G34" s="252"/>
      <c r="H34" s="253"/>
      <c r="I34" s="253"/>
      <c r="J34" s="253"/>
      <c r="K34" s="763"/>
      <c r="L34" s="252"/>
      <c r="M34" s="253"/>
      <c r="N34" s="253"/>
      <c r="O34" s="253"/>
      <c r="P34" s="763"/>
      <c r="Q34" s="339"/>
    </row>
    <row r="35" spans="1:17" ht="15.95" customHeight="1">
      <c r="A35" s="203">
        <v>20</v>
      </c>
      <c r="B35" s="255" t="s">
        <v>381</v>
      </c>
      <c r="C35" s="249">
        <v>4865057</v>
      </c>
      <c r="D35" s="258" t="s">
        <v>12</v>
      </c>
      <c r="E35" s="244" t="s">
        <v>300</v>
      </c>
      <c r="F35" s="249">
        <v>300</v>
      </c>
      <c r="G35" s="252">
        <v>999125</v>
      </c>
      <c r="H35" s="253">
        <v>999125</v>
      </c>
      <c r="I35" s="253">
        <f t="shared" ref="I35:I41" si="6">G35-H35</f>
        <v>0</v>
      </c>
      <c r="J35" s="253">
        <f t="shared" ref="J35:J41" si="7">$F35*I35</f>
        <v>0</v>
      </c>
      <c r="K35" s="763">
        <f t="shared" ref="K35:K41" si="8">J35/1000000</f>
        <v>0</v>
      </c>
      <c r="L35" s="252">
        <v>998218</v>
      </c>
      <c r="M35" s="253">
        <v>999206</v>
      </c>
      <c r="N35" s="253">
        <f t="shared" ref="N35:N42" si="9">L35-M35</f>
        <v>-988</v>
      </c>
      <c r="O35" s="253">
        <f t="shared" ref="O35:O41" si="10">$F35*N35</f>
        <v>-296400</v>
      </c>
      <c r="P35" s="763">
        <f t="shared" ref="P35:P41" si="11">O35/1000000</f>
        <v>-0.2964</v>
      </c>
      <c r="Q35" s="360"/>
    </row>
    <row r="36" spans="1:17" ht="15.95" customHeight="1">
      <c r="A36" s="203">
        <v>21</v>
      </c>
      <c r="B36" s="255" t="s">
        <v>26</v>
      </c>
      <c r="C36" s="249">
        <v>4865182</v>
      </c>
      <c r="D36" s="258" t="s">
        <v>12</v>
      </c>
      <c r="E36" s="244" t="s">
        <v>300</v>
      </c>
      <c r="F36" s="249">
        <v>4000</v>
      </c>
      <c r="G36" s="252">
        <v>999545</v>
      </c>
      <c r="H36" s="253">
        <v>999545</v>
      </c>
      <c r="I36" s="253">
        <f t="shared" si="6"/>
        <v>0</v>
      </c>
      <c r="J36" s="253">
        <f t="shared" si="7"/>
        <v>0</v>
      </c>
      <c r="K36" s="763">
        <f t="shared" si="8"/>
        <v>0</v>
      </c>
      <c r="L36" s="252">
        <v>999445</v>
      </c>
      <c r="M36" s="253">
        <v>999458</v>
      </c>
      <c r="N36" s="253">
        <f t="shared" si="9"/>
        <v>-13</v>
      </c>
      <c r="O36" s="253">
        <f t="shared" si="10"/>
        <v>-52000</v>
      </c>
      <c r="P36" s="763">
        <f t="shared" si="11"/>
        <v>-5.1999999999999998E-2</v>
      </c>
      <c r="Q36" s="339"/>
    </row>
    <row r="37" spans="1:17" ht="15.95" customHeight="1">
      <c r="A37" s="203">
        <v>22</v>
      </c>
      <c r="B37" s="255" t="s">
        <v>27</v>
      </c>
      <c r="C37" s="249">
        <v>4864880</v>
      </c>
      <c r="D37" s="258" t="s">
        <v>12</v>
      </c>
      <c r="E37" s="244" t="s">
        <v>300</v>
      </c>
      <c r="F37" s="249">
        <v>500</v>
      </c>
      <c r="G37" s="252">
        <v>1917</v>
      </c>
      <c r="H37" s="253">
        <v>1915</v>
      </c>
      <c r="I37" s="253">
        <f t="shared" si="6"/>
        <v>2</v>
      </c>
      <c r="J37" s="253">
        <f t="shared" si="7"/>
        <v>1000</v>
      </c>
      <c r="K37" s="763">
        <f t="shared" si="8"/>
        <v>1E-3</v>
      </c>
      <c r="L37" s="252">
        <v>18399</v>
      </c>
      <c r="M37" s="253">
        <v>17944</v>
      </c>
      <c r="N37" s="253">
        <f t="shared" si="9"/>
        <v>455</v>
      </c>
      <c r="O37" s="253">
        <f t="shared" si="10"/>
        <v>227500</v>
      </c>
      <c r="P37" s="763">
        <f t="shared" si="11"/>
        <v>0.22750000000000001</v>
      </c>
      <c r="Q37" s="339"/>
    </row>
    <row r="38" spans="1:17" ht="15.95" customHeight="1">
      <c r="A38" s="203">
        <v>23</v>
      </c>
      <c r="B38" s="255" t="s">
        <v>28</v>
      </c>
      <c r="C38" s="249">
        <v>4864860</v>
      </c>
      <c r="D38" s="258" t="s">
        <v>12</v>
      </c>
      <c r="E38" s="244" t="s">
        <v>300</v>
      </c>
      <c r="F38" s="249">
        <v>500</v>
      </c>
      <c r="G38" s="252">
        <v>11374</v>
      </c>
      <c r="H38" s="253">
        <v>11365</v>
      </c>
      <c r="I38" s="253">
        <f>G38-H38</f>
        <v>9</v>
      </c>
      <c r="J38" s="253">
        <f>$F38*I38</f>
        <v>4500</v>
      </c>
      <c r="K38" s="763">
        <f>J38/1000000</f>
        <v>4.4999999999999997E-3</v>
      </c>
      <c r="L38" s="252">
        <v>32729</v>
      </c>
      <c r="M38" s="253">
        <v>32106</v>
      </c>
      <c r="N38" s="253">
        <f>L38-M38</f>
        <v>623</v>
      </c>
      <c r="O38" s="253">
        <f>$F38*N38</f>
        <v>311500</v>
      </c>
      <c r="P38" s="763">
        <f>O38/1000000</f>
        <v>0.3115</v>
      </c>
      <c r="Q38" s="339"/>
    </row>
    <row r="39" spans="1:17" ht="15.95" customHeight="1">
      <c r="A39" s="203">
        <v>24</v>
      </c>
      <c r="B39" s="255" t="s">
        <v>29</v>
      </c>
      <c r="C39" s="249">
        <v>4902486</v>
      </c>
      <c r="D39" s="258" t="s">
        <v>12</v>
      </c>
      <c r="E39" s="244" t="s">
        <v>300</v>
      </c>
      <c r="F39" s="249">
        <v>150</v>
      </c>
      <c r="G39" s="252">
        <v>995925</v>
      </c>
      <c r="H39" s="253">
        <v>995924</v>
      </c>
      <c r="I39" s="253">
        <f t="shared" si="6"/>
        <v>1</v>
      </c>
      <c r="J39" s="253">
        <f t="shared" si="7"/>
        <v>150</v>
      </c>
      <c r="K39" s="763">
        <f t="shared" si="8"/>
        <v>1.4999999999999999E-4</v>
      </c>
      <c r="L39" s="252">
        <v>3343</v>
      </c>
      <c r="M39" s="253">
        <v>5006</v>
      </c>
      <c r="N39" s="253">
        <f t="shared" si="9"/>
        <v>-1663</v>
      </c>
      <c r="O39" s="253">
        <f t="shared" si="10"/>
        <v>-249450</v>
      </c>
      <c r="P39" s="763">
        <f t="shared" si="11"/>
        <v>-0.24945000000000001</v>
      </c>
      <c r="Q39" s="347"/>
    </row>
    <row r="40" spans="1:17" ht="15.75" customHeight="1">
      <c r="A40" s="203">
        <v>25</v>
      </c>
      <c r="B40" s="255" t="s">
        <v>324</v>
      </c>
      <c r="C40" s="249">
        <v>4865117</v>
      </c>
      <c r="D40" s="258" t="s">
        <v>12</v>
      </c>
      <c r="E40" s="244" t="s">
        <v>300</v>
      </c>
      <c r="F40" s="617">
        <v>1333.3330000000001</v>
      </c>
      <c r="G40" s="252">
        <v>999992</v>
      </c>
      <c r="H40" s="253">
        <v>999992</v>
      </c>
      <c r="I40" s="253">
        <f t="shared" si="6"/>
        <v>0</v>
      </c>
      <c r="J40" s="253">
        <f t="shared" si="7"/>
        <v>0</v>
      </c>
      <c r="K40" s="763">
        <f t="shared" si="8"/>
        <v>0</v>
      </c>
      <c r="L40" s="252">
        <v>990273</v>
      </c>
      <c r="M40" s="253">
        <v>990646</v>
      </c>
      <c r="N40" s="253">
        <f t="shared" si="9"/>
        <v>-373</v>
      </c>
      <c r="O40" s="253">
        <f t="shared" si="10"/>
        <v>-497333.20900000003</v>
      </c>
      <c r="P40" s="763">
        <f t="shared" si="11"/>
        <v>-0.49733320900000005</v>
      </c>
      <c r="Q40" s="511"/>
    </row>
    <row r="41" spans="1:17" ht="15.75" customHeight="1">
      <c r="A41" s="203">
        <v>26</v>
      </c>
      <c r="B41" s="255" t="s">
        <v>364</v>
      </c>
      <c r="C41" s="249">
        <v>4864846</v>
      </c>
      <c r="D41" s="258" t="s">
        <v>12</v>
      </c>
      <c r="E41" s="244" t="s">
        <v>300</v>
      </c>
      <c r="F41" s="249">
        <v>1000</v>
      </c>
      <c r="G41" s="252">
        <v>999691</v>
      </c>
      <c r="H41" s="253">
        <v>999692</v>
      </c>
      <c r="I41" s="253">
        <f t="shared" si="6"/>
        <v>-1</v>
      </c>
      <c r="J41" s="253">
        <f t="shared" si="7"/>
        <v>-1000</v>
      </c>
      <c r="K41" s="763">
        <f t="shared" si="8"/>
        <v>-1E-3</v>
      </c>
      <c r="L41" s="252">
        <v>0</v>
      </c>
      <c r="M41" s="253">
        <v>71</v>
      </c>
      <c r="N41" s="253">
        <f t="shared" si="9"/>
        <v>-71</v>
      </c>
      <c r="O41" s="253">
        <f t="shared" si="10"/>
        <v>-71000</v>
      </c>
      <c r="P41" s="763">
        <f t="shared" si="11"/>
        <v>-7.0999999999999994E-2</v>
      </c>
      <c r="Q41" s="346"/>
    </row>
    <row r="42" spans="1:17" ht="15.75" customHeight="1">
      <c r="A42" s="203"/>
      <c r="B42" s="255"/>
      <c r="C42" s="249"/>
      <c r="D42" s="258"/>
      <c r="E42" s="244"/>
      <c r="F42" s="249">
        <v>1000</v>
      </c>
      <c r="G42" s="252"/>
      <c r="H42" s="253"/>
      <c r="I42" s="253"/>
      <c r="J42" s="253"/>
      <c r="K42" s="763"/>
      <c r="L42" s="252">
        <v>999529</v>
      </c>
      <c r="M42" s="253">
        <v>999999</v>
      </c>
      <c r="N42" s="253">
        <f t="shared" si="9"/>
        <v>-470</v>
      </c>
      <c r="O42" s="253">
        <f>$F42*N42</f>
        <v>-470000</v>
      </c>
      <c r="P42" s="763">
        <f>O42/1000000</f>
        <v>-0.47</v>
      </c>
      <c r="Q42" s="346"/>
    </row>
    <row r="43" spans="1:17" ht="15.95" customHeight="1">
      <c r="A43" s="203"/>
      <c r="B43" s="257" t="s">
        <v>30</v>
      </c>
      <c r="C43" s="249"/>
      <c r="D43" s="258"/>
      <c r="E43" s="244"/>
      <c r="F43" s="249"/>
      <c r="G43" s="252"/>
      <c r="H43" s="253"/>
      <c r="I43" s="253"/>
      <c r="J43" s="253"/>
      <c r="K43" s="763"/>
      <c r="L43" s="252"/>
      <c r="M43" s="253"/>
      <c r="N43" s="253"/>
      <c r="O43" s="253"/>
      <c r="P43" s="763"/>
      <c r="Q43" s="339"/>
    </row>
    <row r="44" spans="1:17" ht="13.5" customHeight="1">
      <c r="A44" s="203">
        <v>27</v>
      </c>
      <c r="B44" s="255" t="s">
        <v>498</v>
      </c>
      <c r="C44" s="249">
        <v>5128479</v>
      </c>
      <c r="D44" s="258" t="s">
        <v>12</v>
      </c>
      <c r="E44" s="244" t="s">
        <v>300</v>
      </c>
      <c r="F44" s="249">
        <v>1000</v>
      </c>
      <c r="G44" s="252">
        <v>993553</v>
      </c>
      <c r="H44" s="253">
        <v>993556</v>
      </c>
      <c r="I44" s="253">
        <f>G44-H44</f>
        <v>-3</v>
      </c>
      <c r="J44" s="253">
        <f>$F44*I44</f>
        <v>-3000</v>
      </c>
      <c r="K44" s="763">
        <f>J44/1000000</f>
        <v>-3.0000000000000001E-3</v>
      </c>
      <c r="L44" s="252">
        <v>999943</v>
      </c>
      <c r="M44" s="253">
        <v>999999</v>
      </c>
      <c r="N44" s="253">
        <f>L44-M44</f>
        <v>-56</v>
      </c>
      <c r="O44" s="253">
        <f>$F44*N44</f>
        <v>-56000</v>
      </c>
      <c r="P44" s="763">
        <f>O44/1000000</f>
        <v>-5.6000000000000001E-2</v>
      </c>
      <c r="Q44" s="346"/>
    </row>
    <row r="45" spans="1:17" ht="13.5" customHeight="1">
      <c r="A45" s="203">
        <v>28</v>
      </c>
      <c r="B45" s="255" t="s">
        <v>499</v>
      </c>
      <c r="C45" s="249">
        <v>4902482</v>
      </c>
      <c r="D45" s="258" t="s">
        <v>12</v>
      </c>
      <c r="E45" s="244" t="s">
        <v>300</v>
      </c>
      <c r="F45" s="249">
        <v>500</v>
      </c>
      <c r="G45" s="252">
        <v>871390</v>
      </c>
      <c r="H45" s="253">
        <v>871391</v>
      </c>
      <c r="I45" s="253">
        <f>G45-H45</f>
        <v>-1</v>
      </c>
      <c r="J45" s="253">
        <f>$F45*I45</f>
        <v>-500</v>
      </c>
      <c r="K45" s="763">
        <f>J45/1000000</f>
        <v>-5.0000000000000001E-4</v>
      </c>
      <c r="L45" s="252">
        <v>998934</v>
      </c>
      <c r="M45" s="253">
        <v>999186</v>
      </c>
      <c r="N45" s="253">
        <f>L45-M45</f>
        <v>-252</v>
      </c>
      <c r="O45" s="253">
        <f>$F45*N45</f>
        <v>-126000</v>
      </c>
      <c r="P45" s="763">
        <f>O45/1000000</f>
        <v>-0.126</v>
      </c>
      <c r="Q45" s="346"/>
    </row>
    <row r="46" spans="1:17" ht="13.5" customHeight="1">
      <c r="A46" s="203">
        <v>29</v>
      </c>
      <c r="B46" s="255" t="s">
        <v>31</v>
      </c>
      <c r="C46" s="249">
        <v>4864791</v>
      </c>
      <c r="D46" s="258" t="s">
        <v>12</v>
      </c>
      <c r="E46" s="244" t="s">
        <v>300</v>
      </c>
      <c r="F46" s="249">
        <v>266.67</v>
      </c>
      <c r="G46" s="252">
        <v>989695</v>
      </c>
      <c r="H46" s="253">
        <v>989703</v>
      </c>
      <c r="I46" s="204">
        <f>G46-H46</f>
        <v>-8</v>
      </c>
      <c r="J46" s="204">
        <f>$F46*I46</f>
        <v>-2133.36</v>
      </c>
      <c r="K46" s="764">
        <f>J46/1000000</f>
        <v>-2.1333599999999999E-3</v>
      </c>
      <c r="L46" s="252">
        <v>998607</v>
      </c>
      <c r="M46" s="253">
        <v>999469</v>
      </c>
      <c r="N46" s="204">
        <f>L46-M46</f>
        <v>-862</v>
      </c>
      <c r="O46" s="204">
        <f>$F46*N46</f>
        <v>-229869.54</v>
      </c>
      <c r="P46" s="764">
        <f>O46/1000000</f>
        <v>-0.22986954000000001</v>
      </c>
      <c r="Q46" s="360"/>
    </row>
    <row r="47" spans="1:17" ht="13.5" customHeight="1">
      <c r="A47" s="203">
        <v>30</v>
      </c>
      <c r="B47" s="255" t="s">
        <v>32</v>
      </c>
      <c r="C47" s="249">
        <v>4865184</v>
      </c>
      <c r="D47" s="258" t="s">
        <v>12</v>
      </c>
      <c r="E47" s="244" t="s">
        <v>300</v>
      </c>
      <c r="F47" s="249">
        <v>2000</v>
      </c>
      <c r="G47" s="252">
        <v>6</v>
      </c>
      <c r="H47" s="253">
        <v>6</v>
      </c>
      <c r="I47" s="253">
        <f>G47-H47</f>
        <v>0</v>
      </c>
      <c r="J47" s="253">
        <f>$F47*I47</f>
        <v>0</v>
      </c>
      <c r="K47" s="763">
        <f>J47/1000000</f>
        <v>0</v>
      </c>
      <c r="L47" s="252">
        <v>106</v>
      </c>
      <c r="M47" s="253">
        <v>125</v>
      </c>
      <c r="N47" s="253">
        <f>L47-M47</f>
        <v>-19</v>
      </c>
      <c r="O47" s="253">
        <f>$F47*N47</f>
        <v>-38000</v>
      </c>
      <c r="P47" s="763">
        <f>O47/1000000</f>
        <v>-3.7999999999999999E-2</v>
      </c>
      <c r="Q47" s="339"/>
    </row>
    <row r="48" spans="1:17" ht="13.5" customHeight="1">
      <c r="A48" s="203"/>
      <c r="B48" s="256" t="s">
        <v>33</v>
      </c>
      <c r="C48" s="249"/>
      <c r="D48" s="259"/>
      <c r="E48" s="244"/>
      <c r="F48" s="249"/>
      <c r="G48" s="252"/>
      <c r="H48" s="253"/>
      <c r="I48" s="253"/>
      <c r="J48" s="253"/>
      <c r="K48" s="763"/>
      <c r="L48" s="252"/>
      <c r="M48" s="253"/>
      <c r="N48" s="253"/>
      <c r="O48" s="253"/>
      <c r="P48" s="763"/>
      <c r="Q48" s="339"/>
    </row>
    <row r="49" spans="1:17" ht="13.5" customHeight="1">
      <c r="A49" s="203">
        <v>31</v>
      </c>
      <c r="B49" s="255" t="s">
        <v>34</v>
      </c>
      <c r="C49" s="249">
        <v>4865041</v>
      </c>
      <c r="D49" s="258" t="s">
        <v>12</v>
      </c>
      <c r="E49" s="244" t="s">
        <v>300</v>
      </c>
      <c r="F49" s="249">
        <v>-1000</v>
      </c>
      <c r="G49" s="252">
        <v>62246</v>
      </c>
      <c r="H49" s="253">
        <v>62188</v>
      </c>
      <c r="I49" s="253">
        <f>G49-H49</f>
        <v>58</v>
      </c>
      <c r="J49" s="253">
        <f>$F49*I49</f>
        <v>-58000</v>
      </c>
      <c r="K49" s="763">
        <f>J49/1000000</f>
        <v>-5.8000000000000003E-2</v>
      </c>
      <c r="L49" s="252">
        <v>995852</v>
      </c>
      <c r="M49" s="253">
        <v>995900</v>
      </c>
      <c r="N49" s="253">
        <f>L49-M49</f>
        <v>-48</v>
      </c>
      <c r="O49" s="253">
        <f>$F49*N49</f>
        <v>48000</v>
      </c>
      <c r="P49" s="763">
        <f>O49/1000000</f>
        <v>4.8000000000000001E-2</v>
      </c>
      <c r="Q49" s="339"/>
    </row>
    <row r="50" spans="1:17" ht="13.5" customHeight="1">
      <c r="A50" s="203">
        <v>32</v>
      </c>
      <c r="B50" s="255" t="s">
        <v>15</v>
      </c>
      <c r="C50" s="249">
        <v>4902499</v>
      </c>
      <c r="D50" s="258" t="s">
        <v>12</v>
      </c>
      <c r="E50" s="244" t="s">
        <v>300</v>
      </c>
      <c r="F50" s="249">
        <v>-1000</v>
      </c>
      <c r="G50" s="252">
        <v>7895</v>
      </c>
      <c r="H50" s="253">
        <v>7697</v>
      </c>
      <c r="I50" s="253">
        <f>G50-H50</f>
        <v>198</v>
      </c>
      <c r="J50" s="253">
        <f>$F50*I50</f>
        <v>-198000</v>
      </c>
      <c r="K50" s="763">
        <f>J50/1000000</f>
        <v>-0.19800000000000001</v>
      </c>
      <c r="L50" s="252">
        <v>1040</v>
      </c>
      <c r="M50" s="253">
        <v>1056</v>
      </c>
      <c r="N50" s="253">
        <f>L50-M50</f>
        <v>-16</v>
      </c>
      <c r="O50" s="253">
        <f>$F50*N50</f>
        <v>16000</v>
      </c>
      <c r="P50" s="763">
        <f>O50/1000000</f>
        <v>1.6E-2</v>
      </c>
      <c r="Q50" s="336"/>
    </row>
    <row r="51" spans="1:17" ht="13.5" customHeight="1">
      <c r="A51" s="203">
        <v>33</v>
      </c>
      <c r="B51" s="255" t="s">
        <v>16</v>
      </c>
      <c r="C51" s="249">
        <v>4864788</v>
      </c>
      <c r="D51" s="258" t="s">
        <v>12</v>
      </c>
      <c r="E51" s="244" t="s">
        <v>300</v>
      </c>
      <c r="F51" s="249">
        <v>-2000</v>
      </c>
      <c r="G51" s="252">
        <v>45872</v>
      </c>
      <c r="H51" s="253">
        <v>45632</v>
      </c>
      <c r="I51" s="253">
        <f>G51-H51</f>
        <v>240</v>
      </c>
      <c r="J51" s="253">
        <f>$F51*I51</f>
        <v>-480000</v>
      </c>
      <c r="K51" s="763">
        <f>J51/1000000</f>
        <v>-0.48</v>
      </c>
      <c r="L51" s="252">
        <v>447</v>
      </c>
      <c r="M51" s="253">
        <v>455</v>
      </c>
      <c r="N51" s="253">
        <f>L51-M51</f>
        <v>-8</v>
      </c>
      <c r="O51" s="253">
        <f>$F51*N51</f>
        <v>16000</v>
      </c>
      <c r="P51" s="763">
        <f>O51/1000000</f>
        <v>1.6E-2</v>
      </c>
      <c r="Q51" s="336"/>
    </row>
    <row r="52" spans="1:17" ht="14.25" customHeight="1">
      <c r="A52" s="203"/>
      <c r="B52" s="256" t="s">
        <v>35</v>
      </c>
      <c r="C52" s="249"/>
      <c r="D52" s="259"/>
      <c r="E52" s="244"/>
      <c r="F52" s="249"/>
      <c r="G52" s="252"/>
      <c r="H52" s="253"/>
      <c r="I52" s="253"/>
      <c r="J52" s="253"/>
      <c r="K52" s="763"/>
      <c r="L52" s="252"/>
      <c r="M52" s="253"/>
      <c r="N52" s="253"/>
      <c r="O52" s="253"/>
      <c r="P52" s="763"/>
      <c r="Q52" s="339"/>
    </row>
    <row r="53" spans="1:17" ht="15.95" customHeight="1">
      <c r="A53" s="203">
        <v>34</v>
      </c>
      <c r="B53" s="255" t="s">
        <v>36</v>
      </c>
      <c r="C53" s="249">
        <v>4864847</v>
      </c>
      <c r="D53" s="258" t="s">
        <v>12</v>
      </c>
      <c r="E53" s="244" t="s">
        <v>300</v>
      </c>
      <c r="F53" s="249">
        <v>-2500</v>
      </c>
      <c r="G53" s="252">
        <v>2521</v>
      </c>
      <c r="H53" s="253">
        <v>2521</v>
      </c>
      <c r="I53" s="253">
        <f>G53-H53</f>
        <v>0</v>
      </c>
      <c r="J53" s="253">
        <f>$F53*I53</f>
        <v>0</v>
      </c>
      <c r="K53" s="763">
        <f>J53/1000000</f>
        <v>0</v>
      </c>
      <c r="L53" s="252">
        <v>416</v>
      </c>
      <c r="M53" s="253">
        <v>80</v>
      </c>
      <c r="N53" s="253">
        <f>L53-M53</f>
        <v>336</v>
      </c>
      <c r="O53" s="253">
        <f>$F53*N53</f>
        <v>-840000</v>
      </c>
      <c r="P53" s="764">
        <f>O53/1000000</f>
        <v>-0.84</v>
      </c>
      <c r="Q53" s="347"/>
    </row>
    <row r="54" spans="1:17" ht="15.75" customHeight="1">
      <c r="A54" s="203"/>
      <c r="B54" s="256" t="s">
        <v>332</v>
      </c>
      <c r="C54" s="249"/>
      <c r="D54" s="258"/>
      <c r="E54" s="244"/>
      <c r="F54" s="249"/>
      <c r="G54" s="252"/>
      <c r="H54" s="253"/>
      <c r="I54" s="253"/>
      <c r="J54" s="253"/>
      <c r="K54" s="763"/>
      <c r="L54" s="252"/>
      <c r="M54" s="253"/>
      <c r="N54" s="253"/>
      <c r="O54" s="253"/>
      <c r="P54" s="763"/>
      <c r="Q54" s="339"/>
    </row>
    <row r="55" spans="1:17" ht="15.95" customHeight="1">
      <c r="A55" s="203">
        <v>35</v>
      </c>
      <c r="B55" s="255" t="s">
        <v>380</v>
      </c>
      <c r="C55" s="249">
        <v>4864892</v>
      </c>
      <c r="D55" s="258" t="s">
        <v>12</v>
      </c>
      <c r="E55" s="244" t="s">
        <v>300</v>
      </c>
      <c r="F55" s="249">
        <v>-4000</v>
      </c>
      <c r="G55" s="252">
        <v>20492</v>
      </c>
      <c r="H55" s="253">
        <v>20492</v>
      </c>
      <c r="I55" s="253">
        <f>G55-H55</f>
        <v>0</v>
      </c>
      <c r="J55" s="253">
        <f>$F55*I55</f>
        <v>0</v>
      </c>
      <c r="K55" s="763">
        <f>J55/1000000</f>
        <v>0</v>
      </c>
      <c r="L55" s="252">
        <v>1296</v>
      </c>
      <c r="M55" s="253">
        <v>525</v>
      </c>
      <c r="N55" s="253">
        <f>L55-M55</f>
        <v>771</v>
      </c>
      <c r="O55" s="253">
        <f>$F55*N55</f>
        <v>-3084000</v>
      </c>
      <c r="P55" s="763">
        <f>O55/1000000</f>
        <v>-3.0840000000000001</v>
      </c>
      <c r="Q55" s="339"/>
    </row>
    <row r="56" spans="1:17" ht="18.75" customHeight="1">
      <c r="A56" s="203">
        <v>36</v>
      </c>
      <c r="B56" s="255" t="s">
        <v>339</v>
      </c>
      <c r="C56" s="249">
        <v>4864992</v>
      </c>
      <c r="D56" s="258" t="s">
        <v>12</v>
      </c>
      <c r="E56" s="244" t="s">
        <v>300</v>
      </c>
      <c r="F56" s="249">
        <v>-1000</v>
      </c>
      <c r="G56" s="252">
        <v>182824</v>
      </c>
      <c r="H56" s="253">
        <v>182824</v>
      </c>
      <c r="I56" s="253">
        <f>G56-H56</f>
        <v>0</v>
      </c>
      <c r="J56" s="253">
        <f>$F56*I56</f>
        <v>0</v>
      </c>
      <c r="K56" s="763">
        <f>J56/1000000</f>
        <v>0</v>
      </c>
      <c r="L56" s="252">
        <v>999999</v>
      </c>
      <c r="M56" s="253">
        <v>999253</v>
      </c>
      <c r="N56" s="253">
        <f>L56-M56</f>
        <v>746</v>
      </c>
      <c r="O56" s="253">
        <f>$F56*N56</f>
        <v>-746000</v>
      </c>
      <c r="P56" s="763">
        <f>O56/1000000</f>
        <v>-0.746</v>
      </c>
      <c r="Q56" s="554"/>
    </row>
    <row r="57" spans="1:17" ht="18.75" customHeight="1">
      <c r="A57" s="203"/>
      <c r="B57" s="255"/>
      <c r="C57" s="249"/>
      <c r="D57" s="258"/>
      <c r="E57" s="244"/>
      <c r="F57" s="249">
        <v>-1000</v>
      </c>
      <c r="G57" s="252"/>
      <c r="H57" s="253"/>
      <c r="I57" s="253"/>
      <c r="J57" s="253"/>
      <c r="K57" s="763"/>
      <c r="L57" s="252">
        <v>560</v>
      </c>
      <c r="M57" s="253">
        <v>0</v>
      </c>
      <c r="N57" s="253">
        <f>L57-M57</f>
        <v>560</v>
      </c>
      <c r="O57" s="253">
        <f>$F57*N57</f>
        <v>-560000</v>
      </c>
      <c r="P57" s="763">
        <f>O57/1000000</f>
        <v>-0.56000000000000005</v>
      </c>
      <c r="Q57" s="554"/>
    </row>
    <row r="58" spans="1:17" ht="15.95" customHeight="1">
      <c r="A58" s="203">
        <v>37</v>
      </c>
      <c r="B58" s="255" t="s">
        <v>333</v>
      </c>
      <c r="C58" s="249">
        <v>4864827</v>
      </c>
      <c r="D58" s="258" t="s">
        <v>12</v>
      </c>
      <c r="E58" s="244" t="s">
        <v>300</v>
      </c>
      <c r="F58" s="249">
        <v>-333.33</v>
      </c>
      <c r="G58" s="252">
        <v>439943</v>
      </c>
      <c r="H58" s="253">
        <v>439943</v>
      </c>
      <c r="I58" s="253">
        <f>G58-H58</f>
        <v>0</v>
      </c>
      <c r="J58" s="253">
        <f>$F58*I58</f>
        <v>0</v>
      </c>
      <c r="K58" s="763">
        <f>J58/1000000</f>
        <v>0</v>
      </c>
      <c r="L58" s="252">
        <v>9139</v>
      </c>
      <c r="M58" s="253">
        <v>5014</v>
      </c>
      <c r="N58" s="253">
        <f>L58-M58</f>
        <v>4125</v>
      </c>
      <c r="O58" s="253">
        <f>$F58*N58</f>
        <v>-1374986.25</v>
      </c>
      <c r="P58" s="763">
        <f>O58/1000000</f>
        <v>-1.3749862500000001</v>
      </c>
      <c r="Q58" s="554"/>
    </row>
    <row r="59" spans="1:17" ht="15.95" customHeight="1">
      <c r="A59" s="203">
        <v>38</v>
      </c>
      <c r="B59" s="255" t="s">
        <v>439</v>
      </c>
      <c r="C59" s="249">
        <v>5128449</v>
      </c>
      <c r="D59" s="258" t="s">
        <v>12</v>
      </c>
      <c r="E59" s="244" t="s">
        <v>300</v>
      </c>
      <c r="F59" s="249">
        <v>-2000</v>
      </c>
      <c r="G59" s="252">
        <v>64090</v>
      </c>
      <c r="H59" s="253">
        <v>64090</v>
      </c>
      <c r="I59" s="253">
        <f>G59-H59</f>
        <v>0</v>
      </c>
      <c r="J59" s="253">
        <f>$F59*I59</f>
        <v>0</v>
      </c>
      <c r="K59" s="763">
        <f>J59/1000000</f>
        <v>0</v>
      </c>
      <c r="L59" s="252">
        <v>1289</v>
      </c>
      <c r="M59" s="253">
        <v>572</v>
      </c>
      <c r="N59" s="253">
        <f>L59-M59</f>
        <v>717</v>
      </c>
      <c r="O59" s="253">
        <f>$F59*N59</f>
        <v>-1434000</v>
      </c>
      <c r="P59" s="763">
        <f>O59/1000000</f>
        <v>-1.4339999999999999</v>
      </c>
      <c r="Q59" s="554"/>
    </row>
    <row r="60" spans="1:17" ht="15.95" customHeight="1">
      <c r="A60" s="203"/>
      <c r="B60" s="255"/>
      <c r="C60" s="249"/>
      <c r="D60" s="258"/>
      <c r="E60" s="244"/>
      <c r="F60" s="249"/>
      <c r="G60" s="252"/>
      <c r="H60" s="253"/>
      <c r="I60" s="253"/>
      <c r="J60" s="253"/>
      <c r="K60" s="763"/>
      <c r="L60" s="252"/>
      <c r="M60" s="253"/>
      <c r="N60" s="253"/>
      <c r="O60" s="253"/>
      <c r="P60" s="763"/>
      <c r="Q60" s="554"/>
    </row>
    <row r="61" spans="1:17" ht="12" customHeight="1">
      <c r="A61" s="203"/>
      <c r="B61" s="257" t="s">
        <v>353</v>
      </c>
      <c r="C61" s="249"/>
      <c r="D61" s="258"/>
      <c r="E61" s="244"/>
      <c r="F61" s="249"/>
      <c r="G61" s="252"/>
      <c r="H61" s="253"/>
      <c r="I61" s="253"/>
      <c r="J61" s="253"/>
      <c r="K61" s="763"/>
      <c r="L61" s="252"/>
      <c r="M61" s="253"/>
      <c r="N61" s="253"/>
      <c r="O61" s="253"/>
      <c r="P61" s="763"/>
      <c r="Q61" s="340"/>
    </row>
    <row r="62" spans="1:17" ht="15.95" customHeight="1">
      <c r="A62" s="203">
        <v>38</v>
      </c>
      <c r="B62" s="255" t="s">
        <v>14</v>
      </c>
      <c r="C62" s="249">
        <v>4864957</v>
      </c>
      <c r="D62" s="258" t="s">
        <v>12</v>
      </c>
      <c r="E62" s="244" t="s">
        <v>300</v>
      </c>
      <c r="F62" s="249">
        <v>-2500</v>
      </c>
      <c r="G62" s="252">
        <v>7476</v>
      </c>
      <c r="H62" s="253">
        <v>7476</v>
      </c>
      <c r="I62" s="253">
        <f>G62-H62</f>
        <v>0</v>
      </c>
      <c r="J62" s="253">
        <f>$F62*I62</f>
        <v>0</v>
      </c>
      <c r="K62" s="763">
        <f>J62/1000000</f>
        <v>0</v>
      </c>
      <c r="L62" s="252">
        <v>1427</v>
      </c>
      <c r="M62" s="253">
        <v>585</v>
      </c>
      <c r="N62" s="253">
        <f>L62-M62</f>
        <v>842</v>
      </c>
      <c r="O62" s="253">
        <f>$F62*N62</f>
        <v>-2105000</v>
      </c>
      <c r="P62" s="763">
        <f>O62/1000000</f>
        <v>-2.105</v>
      </c>
      <c r="Q62" s="360"/>
    </row>
    <row r="63" spans="1:17" ht="18.75" customHeight="1">
      <c r="A63" s="203">
        <v>39</v>
      </c>
      <c r="B63" s="255" t="s">
        <v>15</v>
      </c>
      <c r="C63" s="249">
        <v>5128468</v>
      </c>
      <c r="D63" s="258" t="s">
        <v>12</v>
      </c>
      <c r="E63" s="244" t="s">
        <v>300</v>
      </c>
      <c r="F63" s="249">
        <v>-1000</v>
      </c>
      <c r="G63" s="252">
        <v>172252</v>
      </c>
      <c r="H63" s="253">
        <v>172248</v>
      </c>
      <c r="I63" s="253">
        <f>G63-H63</f>
        <v>4</v>
      </c>
      <c r="J63" s="253">
        <f>$F63*I63</f>
        <v>-4000</v>
      </c>
      <c r="K63" s="763">
        <f>J63/1000000</f>
        <v>-4.0000000000000001E-3</v>
      </c>
      <c r="L63" s="252">
        <v>5861</v>
      </c>
      <c r="M63" s="253">
        <v>3817</v>
      </c>
      <c r="N63" s="253">
        <f>L63-M63</f>
        <v>2044</v>
      </c>
      <c r="O63" s="253">
        <f>$F63*N63</f>
        <v>-2044000</v>
      </c>
      <c r="P63" s="763">
        <f>O63/1000000</f>
        <v>-2.044</v>
      </c>
      <c r="Q63" s="343"/>
    </row>
    <row r="64" spans="1:17" ht="18.75" customHeight="1">
      <c r="A64" s="203"/>
      <c r="B64" s="257" t="s">
        <v>435</v>
      </c>
      <c r="C64" s="249"/>
      <c r="D64" s="258"/>
      <c r="E64" s="244"/>
      <c r="F64" s="249"/>
      <c r="G64" s="252"/>
      <c r="H64" s="253"/>
      <c r="I64" s="253"/>
      <c r="J64" s="253"/>
      <c r="K64" s="763"/>
      <c r="L64" s="252"/>
      <c r="M64" s="253"/>
      <c r="N64" s="253"/>
      <c r="O64" s="253"/>
      <c r="P64" s="763"/>
      <c r="Q64" s="343"/>
    </row>
    <row r="65" spans="1:17" ht="18.75" customHeight="1">
      <c r="A65" s="203">
        <v>40</v>
      </c>
      <c r="B65" s="255" t="s">
        <v>14</v>
      </c>
      <c r="C65" s="249" t="s">
        <v>436</v>
      </c>
      <c r="D65" s="258" t="s">
        <v>438</v>
      </c>
      <c r="E65" s="244" t="s">
        <v>300</v>
      </c>
      <c r="F65" s="249">
        <v>-1</v>
      </c>
      <c r="G65" s="252">
        <v>23421000</v>
      </c>
      <c r="H65" s="253">
        <v>23433000</v>
      </c>
      <c r="I65" s="253">
        <f>G65-H65</f>
        <v>-12000</v>
      </c>
      <c r="J65" s="253">
        <f>$F65*I65</f>
        <v>12000</v>
      </c>
      <c r="K65" s="763">
        <f>J65/1000000</f>
        <v>1.2E-2</v>
      </c>
      <c r="L65" s="252">
        <v>6826000</v>
      </c>
      <c r="M65" s="253">
        <v>6043000</v>
      </c>
      <c r="N65" s="253">
        <f>L65-M65</f>
        <v>783000</v>
      </c>
      <c r="O65" s="253">
        <f>$F65*N65</f>
        <v>-783000</v>
      </c>
      <c r="P65" s="763">
        <f>O65/1000000</f>
        <v>-0.78300000000000003</v>
      </c>
      <c r="Q65" s="336"/>
    </row>
    <row r="66" spans="1:17" ht="18.75" customHeight="1">
      <c r="A66" s="203">
        <v>41</v>
      </c>
      <c r="B66" s="255" t="s">
        <v>15</v>
      </c>
      <c r="C66" s="249" t="s">
        <v>437</v>
      </c>
      <c r="D66" s="258" t="s">
        <v>438</v>
      </c>
      <c r="E66" s="244" t="s">
        <v>300</v>
      </c>
      <c r="F66" s="249">
        <v>-1</v>
      </c>
      <c r="G66" s="252">
        <v>65949000</v>
      </c>
      <c r="H66" s="253">
        <v>65869000</v>
      </c>
      <c r="I66" s="253">
        <f>G66-H66</f>
        <v>80000</v>
      </c>
      <c r="J66" s="253">
        <f>$F66*I66</f>
        <v>-80000</v>
      </c>
      <c r="K66" s="763">
        <f>J66/1000000</f>
        <v>-0.08</v>
      </c>
      <c r="L66" s="252">
        <v>4871000</v>
      </c>
      <c r="M66" s="253">
        <v>4191000</v>
      </c>
      <c r="N66" s="253">
        <f>L66-M66</f>
        <v>680000</v>
      </c>
      <c r="O66" s="253">
        <f>$F66*N66</f>
        <v>-680000</v>
      </c>
      <c r="P66" s="763">
        <f>O66/1000000</f>
        <v>-0.68</v>
      </c>
      <c r="Q66" s="336"/>
    </row>
    <row r="67" spans="1:17" ht="15" customHeight="1">
      <c r="A67" s="203"/>
      <c r="B67" s="257" t="s">
        <v>357</v>
      </c>
      <c r="C67" s="249"/>
      <c r="D67" s="258"/>
      <c r="E67" s="244"/>
      <c r="F67" s="249"/>
      <c r="G67" s="252"/>
      <c r="H67" s="253"/>
      <c r="I67" s="253"/>
      <c r="J67" s="253"/>
      <c r="K67" s="763"/>
      <c r="L67" s="252"/>
      <c r="M67" s="253"/>
      <c r="N67" s="253"/>
      <c r="O67" s="253"/>
      <c r="P67" s="763"/>
      <c r="Q67" s="343"/>
    </row>
    <row r="68" spans="1:17" ht="15.75" customHeight="1">
      <c r="A68" s="203">
        <v>42</v>
      </c>
      <c r="B68" s="255" t="s">
        <v>14</v>
      </c>
      <c r="C68" s="249">
        <v>4864903</v>
      </c>
      <c r="D68" s="258" t="s">
        <v>12</v>
      </c>
      <c r="E68" s="244" t="s">
        <v>300</v>
      </c>
      <c r="F68" s="249">
        <v>-1000</v>
      </c>
      <c r="G68" s="252">
        <v>55175</v>
      </c>
      <c r="H68" s="253">
        <v>55175</v>
      </c>
      <c r="I68" s="253">
        <f>G68-H68</f>
        <v>0</v>
      </c>
      <c r="J68" s="253">
        <f>$F68*I68</f>
        <v>0</v>
      </c>
      <c r="K68" s="763">
        <f>J68/1000000</f>
        <v>0</v>
      </c>
      <c r="L68" s="252">
        <v>999672</v>
      </c>
      <c r="M68" s="253">
        <v>998594</v>
      </c>
      <c r="N68" s="253">
        <f>L68-M68</f>
        <v>1078</v>
      </c>
      <c r="O68" s="253">
        <f>$F68*N68</f>
        <v>-1078000</v>
      </c>
      <c r="P68" s="763">
        <f>O68/1000000</f>
        <v>-1.0780000000000001</v>
      </c>
      <c r="Q68" s="336"/>
    </row>
    <row r="69" spans="1:17" s="369" customFormat="1" ht="23.25" customHeight="1">
      <c r="A69" s="746">
        <v>43</v>
      </c>
      <c r="B69" s="747" t="s">
        <v>15</v>
      </c>
      <c r="C69" s="356">
        <v>4864946</v>
      </c>
      <c r="D69" s="748" t="s">
        <v>12</v>
      </c>
      <c r="E69" s="749" t="s">
        <v>300</v>
      </c>
      <c r="F69" s="356">
        <v>-1000</v>
      </c>
      <c r="G69" s="750">
        <v>62721</v>
      </c>
      <c r="H69" s="751">
        <v>62721</v>
      </c>
      <c r="I69" s="751">
        <f>G69-H69</f>
        <v>0</v>
      </c>
      <c r="J69" s="751">
        <f>$F69*I69</f>
        <v>0</v>
      </c>
      <c r="K69" s="765">
        <f>J69/1000000</f>
        <v>0</v>
      </c>
      <c r="L69" s="750">
        <v>1828</v>
      </c>
      <c r="M69" s="751">
        <v>1159</v>
      </c>
      <c r="N69" s="751">
        <f>L69-M69</f>
        <v>669</v>
      </c>
      <c r="O69" s="751">
        <f>$F69*N69</f>
        <v>-669000</v>
      </c>
      <c r="P69" s="765">
        <f>O69/1000000</f>
        <v>-0.66900000000000004</v>
      </c>
      <c r="Q69" s="752"/>
    </row>
    <row r="70" spans="1:17" ht="14.25" customHeight="1">
      <c r="A70" s="203"/>
      <c r="B70" s="257" t="s">
        <v>331</v>
      </c>
      <c r="C70" s="249"/>
      <c r="D70" s="258"/>
      <c r="E70" s="244"/>
      <c r="F70" s="249"/>
      <c r="G70" s="252"/>
      <c r="H70" s="253"/>
      <c r="I70" s="253"/>
      <c r="J70" s="253"/>
      <c r="L70" s="252"/>
      <c r="M70" s="253"/>
      <c r="N70" s="253"/>
      <c r="O70" s="253"/>
      <c r="P70" s="763"/>
      <c r="Q70" s="339"/>
    </row>
    <row r="71" spans="1:17" ht="14.25" customHeight="1">
      <c r="A71" s="203"/>
      <c r="B71" s="257" t="s">
        <v>41</v>
      </c>
      <c r="C71" s="249"/>
      <c r="D71" s="258"/>
      <c r="E71" s="244"/>
      <c r="F71" s="249"/>
      <c r="G71" s="252"/>
      <c r="H71" s="253"/>
      <c r="I71" s="253"/>
      <c r="J71" s="253"/>
      <c r="K71" s="763"/>
      <c r="L71" s="252"/>
      <c r="M71" s="253"/>
      <c r="N71" s="253"/>
      <c r="O71" s="253"/>
      <c r="P71" s="763"/>
      <c r="Q71" s="339"/>
    </row>
    <row r="72" spans="1:17" s="365" customFormat="1" ht="15" thickBot="1">
      <c r="A72" s="941">
        <v>44</v>
      </c>
      <c r="B72" s="942" t="s">
        <v>42</v>
      </c>
      <c r="C72" s="552">
        <v>4864843</v>
      </c>
      <c r="D72" s="552" t="s">
        <v>12</v>
      </c>
      <c r="E72" s="552" t="s">
        <v>300</v>
      </c>
      <c r="F72" s="552">
        <v>1000</v>
      </c>
      <c r="G72" s="516">
        <v>991342</v>
      </c>
      <c r="H72" s="552">
        <v>991345</v>
      </c>
      <c r="I72" s="552">
        <f>G72-H72</f>
        <v>-3</v>
      </c>
      <c r="J72" s="552">
        <f>$F72*I72</f>
        <v>-3000</v>
      </c>
      <c r="K72" s="766">
        <f>J72/1000000</f>
        <v>-3.0000000000000001E-3</v>
      </c>
      <c r="L72" s="516">
        <v>24207</v>
      </c>
      <c r="M72" s="552">
        <v>24256</v>
      </c>
      <c r="N72" s="552">
        <f>L72-M72</f>
        <v>-49</v>
      </c>
      <c r="O72" s="552">
        <f>$F72*N72</f>
        <v>-49000</v>
      </c>
      <c r="P72" s="943">
        <f>O72/1000000</f>
        <v>-4.9000000000000002E-2</v>
      </c>
      <c r="Q72" s="409"/>
    </row>
    <row r="73" spans="1:17" s="553" customFormat="1" ht="16.5" hidden="1" thickTop="1" thickBot="1">
      <c r="A73" s="516"/>
      <c r="B73" s="551"/>
      <c r="C73" s="552"/>
      <c r="D73" s="556"/>
      <c r="F73" s="552"/>
      <c r="G73" s="253" t="e">
        <v>#N/A</v>
      </c>
      <c r="H73" s="253" t="e">
        <v>#N/A</v>
      </c>
      <c r="I73" s="552"/>
      <c r="J73" s="552"/>
      <c r="K73" s="766"/>
      <c r="L73" s="253" t="e">
        <v>#N/A</v>
      </c>
      <c r="M73" s="253" t="e">
        <v>#N/A</v>
      </c>
      <c r="N73" s="552"/>
      <c r="O73" s="552"/>
      <c r="P73" s="766"/>
      <c r="Q73" s="557"/>
    </row>
    <row r="74" spans="1:17" ht="21.75" customHeight="1" thickTop="1" thickBot="1">
      <c r="A74" s="204"/>
      <c r="B74" s="352" t="s">
        <v>268</v>
      </c>
      <c r="C74" s="29"/>
      <c r="D74" s="259"/>
      <c r="E74" s="244"/>
      <c r="F74" s="29"/>
      <c r="G74" s="338"/>
      <c r="H74" s="338"/>
      <c r="I74" s="253"/>
      <c r="J74" s="253"/>
      <c r="K74" s="763"/>
      <c r="L74" s="338"/>
      <c r="M74" s="338"/>
      <c r="N74" s="253"/>
      <c r="O74" s="253"/>
      <c r="P74" s="767"/>
      <c r="Q74" s="398" t="str">
        <f>Q1</f>
        <v>JUNE-2024</v>
      </c>
    </row>
    <row r="75" spans="1:17" ht="15.95" customHeight="1" thickTop="1">
      <c r="A75" s="202"/>
      <c r="B75" s="254" t="s">
        <v>43</v>
      </c>
      <c r="C75" s="242"/>
      <c r="D75" s="260"/>
      <c r="E75" s="260"/>
      <c r="F75" s="242"/>
      <c r="G75" s="714"/>
      <c r="H75" s="399"/>
      <c r="I75" s="399"/>
      <c r="J75" s="399"/>
      <c r="K75" s="768"/>
      <c r="L75" s="399"/>
      <c r="M75" s="399"/>
      <c r="N75" s="399"/>
      <c r="O75" s="399"/>
      <c r="P75" s="768"/>
      <c r="Q75" s="400"/>
    </row>
    <row r="76" spans="1:17" ht="15.95" customHeight="1">
      <c r="A76" s="203">
        <v>45</v>
      </c>
      <c r="B76" s="366" t="s">
        <v>76</v>
      </c>
      <c r="C76" s="249">
        <v>4902578</v>
      </c>
      <c r="D76" s="259" t="s">
        <v>12</v>
      </c>
      <c r="E76" s="244" t="s">
        <v>300</v>
      </c>
      <c r="F76" s="249">
        <v>300</v>
      </c>
      <c r="G76" s="252">
        <v>998507</v>
      </c>
      <c r="H76" s="253">
        <v>998507</v>
      </c>
      <c r="I76" s="253">
        <f>G76-H76</f>
        <v>0</v>
      </c>
      <c r="J76" s="253">
        <f>$F76*I76</f>
        <v>0</v>
      </c>
      <c r="K76" s="763">
        <f>J76/1000000</f>
        <v>0</v>
      </c>
      <c r="L76" s="252">
        <v>999767</v>
      </c>
      <c r="M76" s="253">
        <v>999767</v>
      </c>
      <c r="N76" s="253">
        <f>L76-M76</f>
        <v>0</v>
      </c>
      <c r="O76" s="253">
        <f>$F76*N76</f>
        <v>0</v>
      </c>
      <c r="P76" s="763">
        <f>O76/1000000</f>
        <v>0</v>
      </c>
      <c r="Q76" s="339"/>
    </row>
    <row r="77" spans="1:17" ht="15.95" customHeight="1">
      <c r="A77" s="203"/>
      <c r="B77" s="256" t="s">
        <v>48</v>
      </c>
      <c r="C77" s="249"/>
      <c r="D77" s="259"/>
      <c r="E77" s="259"/>
      <c r="F77" s="249"/>
      <c r="G77" s="252"/>
      <c r="H77" s="253"/>
      <c r="I77" s="253"/>
      <c r="J77" s="253"/>
      <c r="K77" s="763"/>
      <c r="L77" s="252"/>
      <c r="M77" s="253"/>
      <c r="N77" s="253"/>
      <c r="O77" s="253"/>
      <c r="P77" s="763"/>
      <c r="Q77" s="339"/>
    </row>
    <row r="78" spans="1:17" ht="15.95" customHeight="1">
      <c r="A78" s="203">
        <v>46</v>
      </c>
      <c r="B78" s="255" t="s">
        <v>49</v>
      </c>
      <c r="C78" s="249">
        <v>4865065</v>
      </c>
      <c r="D78" s="258" t="s">
        <v>12</v>
      </c>
      <c r="E78" s="244" t="s">
        <v>300</v>
      </c>
      <c r="F78" s="249">
        <v>266.67</v>
      </c>
      <c r="G78" s="252">
        <v>0</v>
      </c>
      <c r="H78" s="253">
        <v>0</v>
      </c>
      <c r="I78" s="253">
        <f>G78-H78</f>
        <v>0</v>
      </c>
      <c r="J78" s="253">
        <f>$F78*I78</f>
        <v>0</v>
      </c>
      <c r="K78" s="763">
        <f>J78/1000000</f>
        <v>0</v>
      </c>
      <c r="L78" s="252">
        <v>999995</v>
      </c>
      <c r="M78" s="253">
        <v>999995</v>
      </c>
      <c r="N78" s="253">
        <f>L78-M78</f>
        <v>0</v>
      </c>
      <c r="O78" s="253">
        <f>$F78*N78</f>
        <v>0</v>
      </c>
      <c r="P78" s="763">
        <f>O78/1000000</f>
        <v>0</v>
      </c>
      <c r="Q78" s="744"/>
    </row>
    <row r="79" spans="1:17" ht="15.95" customHeight="1">
      <c r="A79" s="203">
        <v>47</v>
      </c>
      <c r="B79" s="255" t="s">
        <v>50</v>
      </c>
      <c r="C79" s="249">
        <v>4902541</v>
      </c>
      <c r="D79" s="258" t="s">
        <v>12</v>
      </c>
      <c r="E79" s="244" t="s">
        <v>300</v>
      </c>
      <c r="F79" s="249">
        <v>100</v>
      </c>
      <c r="G79" s="252">
        <v>999482</v>
      </c>
      <c r="H79" s="253">
        <v>999482</v>
      </c>
      <c r="I79" s="253">
        <f>G79-H79</f>
        <v>0</v>
      </c>
      <c r="J79" s="253">
        <f>$F79*I79</f>
        <v>0</v>
      </c>
      <c r="K79" s="763">
        <f>J79/1000000</f>
        <v>0</v>
      </c>
      <c r="L79" s="252">
        <v>999486</v>
      </c>
      <c r="M79" s="253">
        <v>999486</v>
      </c>
      <c r="N79" s="253">
        <f>L79-M79</f>
        <v>0</v>
      </c>
      <c r="O79" s="253">
        <f>$F79*N79</f>
        <v>0</v>
      </c>
      <c r="P79" s="763">
        <f>O79/1000000</f>
        <v>0</v>
      </c>
      <c r="Q79" s="339"/>
    </row>
    <row r="80" spans="1:17" ht="15.95" customHeight="1">
      <c r="A80" s="203">
        <v>48</v>
      </c>
      <c r="B80" s="255" t="s">
        <v>51</v>
      </c>
      <c r="C80" s="249">
        <v>4902539</v>
      </c>
      <c r="D80" s="258" t="s">
        <v>12</v>
      </c>
      <c r="E80" s="244" t="s">
        <v>300</v>
      </c>
      <c r="F80" s="249">
        <v>100</v>
      </c>
      <c r="G80" s="252">
        <v>3094</v>
      </c>
      <c r="H80" s="253">
        <v>3102</v>
      </c>
      <c r="I80" s="253">
        <f>G80-H80</f>
        <v>-8</v>
      </c>
      <c r="J80" s="253">
        <f>$F80*I80</f>
        <v>-800</v>
      </c>
      <c r="K80" s="763">
        <f>J80/1000000</f>
        <v>-8.0000000000000004E-4</v>
      </c>
      <c r="L80" s="252">
        <v>36502</v>
      </c>
      <c r="M80" s="253">
        <v>36136</v>
      </c>
      <c r="N80" s="253">
        <f>L80-M80</f>
        <v>366</v>
      </c>
      <c r="O80" s="253">
        <f>$F80*N80</f>
        <v>36600</v>
      </c>
      <c r="P80" s="763">
        <f>O80/1000000</f>
        <v>3.6600000000000001E-2</v>
      </c>
      <c r="Q80" s="339"/>
    </row>
    <row r="81" spans="1:17" ht="15.95" customHeight="1">
      <c r="A81" s="203"/>
      <c r="B81" s="256" t="s">
        <v>52</v>
      </c>
      <c r="C81" s="249"/>
      <c r="D81" s="259"/>
      <c r="E81" s="259"/>
      <c r="F81" s="249"/>
      <c r="G81" s="252"/>
      <c r="H81" s="253"/>
      <c r="I81" s="253"/>
      <c r="J81" s="253"/>
      <c r="K81" s="763"/>
      <c r="L81" s="252"/>
      <c r="M81" s="253"/>
      <c r="N81" s="253"/>
      <c r="O81" s="253"/>
      <c r="P81" s="763"/>
      <c r="Q81" s="339"/>
    </row>
    <row r="82" spans="1:17" ht="15.95" customHeight="1">
      <c r="A82" s="203">
        <v>49</v>
      </c>
      <c r="B82" s="255" t="s">
        <v>53</v>
      </c>
      <c r="C82" s="249">
        <v>4902591</v>
      </c>
      <c r="D82" s="258" t="s">
        <v>12</v>
      </c>
      <c r="E82" s="244" t="s">
        <v>300</v>
      </c>
      <c r="F82" s="249">
        <v>1333</v>
      </c>
      <c r="G82" s="252">
        <v>739</v>
      </c>
      <c r="H82" s="253">
        <v>738</v>
      </c>
      <c r="I82" s="253">
        <f t="shared" ref="I82:I87" si="12">G82-H82</f>
        <v>1</v>
      </c>
      <c r="J82" s="253">
        <f t="shared" ref="J82:J87" si="13">$F82*I82</f>
        <v>1333</v>
      </c>
      <c r="K82" s="763">
        <f t="shared" ref="K82:K87" si="14">J82/1000000</f>
        <v>1.333E-3</v>
      </c>
      <c r="L82" s="252">
        <v>624</v>
      </c>
      <c r="M82" s="253">
        <v>610</v>
      </c>
      <c r="N82" s="253">
        <f t="shared" ref="N82:N87" si="15">L82-M82</f>
        <v>14</v>
      </c>
      <c r="O82" s="253">
        <f t="shared" ref="O82:O87" si="16">$F82*N82</f>
        <v>18662</v>
      </c>
      <c r="P82" s="763">
        <f t="shared" ref="P82:P87" si="17">O82/1000000</f>
        <v>1.8662000000000002E-2</v>
      </c>
      <c r="Q82" s="339"/>
    </row>
    <row r="83" spans="1:17" ht="15.95" customHeight="1">
      <c r="A83" s="203">
        <v>50</v>
      </c>
      <c r="B83" s="255" t="s">
        <v>54</v>
      </c>
      <c r="C83" s="249">
        <v>4902528</v>
      </c>
      <c r="D83" s="258" t="s">
        <v>12</v>
      </c>
      <c r="E83" s="244" t="s">
        <v>300</v>
      </c>
      <c r="F83" s="249">
        <v>100</v>
      </c>
      <c r="G83" s="252">
        <v>300</v>
      </c>
      <c r="H83" s="253">
        <v>298</v>
      </c>
      <c r="I83" s="253">
        <f>G83-H83</f>
        <v>2</v>
      </c>
      <c r="J83" s="253">
        <f>$F83*I83</f>
        <v>200</v>
      </c>
      <c r="K83" s="763">
        <f>J83/1000000</f>
        <v>2.0000000000000001E-4</v>
      </c>
      <c r="L83" s="252">
        <v>4860</v>
      </c>
      <c r="M83" s="253">
        <v>4738</v>
      </c>
      <c r="N83" s="253">
        <f>L83-M83</f>
        <v>122</v>
      </c>
      <c r="O83" s="253">
        <f>$F83*N83</f>
        <v>12200</v>
      </c>
      <c r="P83" s="763">
        <f>O83/1000000</f>
        <v>1.2200000000000001E-2</v>
      </c>
      <c r="Q83" s="339"/>
    </row>
    <row r="84" spans="1:17" ht="15.95" customHeight="1">
      <c r="A84" s="203">
        <v>51</v>
      </c>
      <c r="B84" s="255" t="s">
        <v>55</v>
      </c>
      <c r="C84" s="249">
        <v>4902523</v>
      </c>
      <c r="D84" s="258" t="s">
        <v>12</v>
      </c>
      <c r="E84" s="244" t="s">
        <v>300</v>
      </c>
      <c r="F84" s="249">
        <v>100</v>
      </c>
      <c r="G84" s="252">
        <v>999808</v>
      </c>
      <c r="H84" s="253">
        <v>999812</v>
      </c>
      <c r="I84" s="253">
        <f t="shared" si="12"/>
        <v>-4</v>
      </c>
      <c r="J84" s="253">
        <f t="shared" si="13"/>
        <v>-400</v>
      </c>
      <c r="K84" s="763">
        <f t="shared" si="14"/>
        <v>-4.0000000000000002E-4</v>
      </c>
      <c r="L84" s="252">
        <v>999942</v>
      </c>
      <c r="M84" s="253">
        <v>999942</v>
      </c>
      <c r="N84" s="253">
        <f t="shared" si="15"/>
        <v>0</v>
      </c>
      <c r="O84" s="253">
        <f t="shared" si="16"/>
        <v>0</v>
      </c>
      <c r="P84" s="763">
        <f t="shared" si="17"/>
        <v>0</v>
      </c>
      <c r="Q84" s="339"/>
    </row>
    <row r="85" spans="1:17" ht="15.95" customHeight="1">
      <c r="A85" s="203">
        <v>52</v>
      </c>
      <c r="B85" s="255" t="s">
        <v>56</v>
      </c>
      <c r="C85" s="249">
        <v>4865093</v>
      </c>
      <c r="D85" s="258" t="s">
        <v>12</v>
      </c>
      <c r="E85" s="244" t="s">
        <v>300</v>
      </c>
      <c r="F85" s="249">
        <v>100</v>
      </c>
      <c r="G85" s="252">
        <v>0</v>
      </c>
      <c r="H85" s="253">
        <v>0</v>
      </c>
      <c r="I85" s="253">
        <f>G85-H85</f>
        <v>0</v>
      </c>
      <c r="J85" s="253">
        <f>$F85*I85</f>
        <v>0</v>
      </c>
      <c r="K85" s="763">
        <f>J85/1000000</f>
        <v>0</v>
      </c>
      <c r="L85" s="252">
        <v>0</v>
      </c>
      <c r="M85" s="253">
        <v>0</v>
      </c>
      <c r="N85" s="253">
        <f>L85-M85</f>
        <v>0</v>
      </c>
      <c r="O85" s="253">
        <f>$F85*N85</f>
        <v>0</v>
      </c>
      <c r="P85" s="763">
        <f>O85/1000000</f>
        <v>0</v>
      </c>
      <c r="Q85" s="339"/>
    </row>
    <row r="86" spans="1:17" ht="15.95" customHeight="1">
      <c r="A86" s="203">
        <v>53</v>
      </c>
      <c r="B86" s="255" t="s">
        <v>57</v>
      </c>
      <c r="C86" s="249">
        <v>4902548</v>
      </c>
      <c r="D86" s="258" t="s">
        <v>12</v>
      </c>
      <c r="E86" s="244" t="s">
        <v>300</v>
      </c>
      <c r="F86" s="715">
        <v>100</v>
      </c>
      <c r="G86" s="252">
        <v>0</v>
      </c>
      <c r="H86" s="253">
        <v>0</v>
      </c>
      <c r="I86" s="253">
        <f t="shared" si="12"/>
        <v>0</v>
      </c>
      <c r="J86" s="253">
        <f t="shared" si="13"/>
        <v>0</v>
      </c>
      <c r="K86" s="763">
        <f t="shared" si="14"/>
        <v>0</v>
      </c>
      <c r="L86" s="252">
        <v>0</v>
      </c>
      <c r="M86" s="253">
        <v>0</v>
      </c>
      <c r="N86" s="253">
        <f t="shared" si="15"/>
        <v>0</v>
      </c>
      <c r="O86" s="253">
        <f t="shared" si="16"/>
        <v>0</v>
      </c>
      <c r="P86" s="763">
        <f t="shared" si="17"/>
        <v>0</v>
      </c>
      <c r="Q86" s="360"/>
    </row>
    <row r="87" spans="1:17" ht="15.95" customHeight="1">
      <c r="A87" s="203">
        <v>54</v>
      </c>
      <c r="B87" s="255" t="s">
        <v>58</v>
      </c>
      <c r="C87" s="249">
        <v>4902564</v>
      </c>
      <c r="D87" s="258" t="s">
        <v>12</v>
      </c>
      <c r="E87" s="244" t="s">
        <v>300</v>
      </c>
      <c r="F87" s="249">
        <v>100</v>
      </c>
      <c r="G87" s="252">
        <v>1567</v>
      </c>
      <c r="H87" s="253">
        <v>1548</v>
      </c>
      <c r="I87" s="253">
        <f t="shared" si="12"/>
        <v>19</v>
      </c>
      <c r="J87" s="253">
        <f t="shared" si="13"/>
        <v>1900</v>
      </c>
      <c r="K87" s="763">
        <f t="shared" si="14"/>
        <v>1.9E-3</v>
      </c>
      <c r="L87" s="252">
        <v>13600</v>
      </c>
      <c r="M87" s="253">
        <v>13211</v>
      </c>
      <c r="N87" s="253">
        <f t="shared" si="15"/>
        <v>389</v>
      </c>
      <c r="O87" s="253">
        <f t="shared" si="16"/>
        <v>38900</v>
      </c>
      <c r="P87" s="763">
        <f t="shared" si="17"/>
        <v>3.8899999999999997E-2</v>
      </c>
      <c r="Q87" s="347"/>
    </row>
    <row r="88" spans="1:17" ht="15.95" customHeight="1">
      <c r="A88" s="203"/>
      <c r="B88" s="256" t="s">
        <v>60</v>
      </c>
      <c r="C88" s="249"/>
      <c r="D88" s="259"/>
      <c r="E88" s="259"/>
      <c r="F88" s="249"/>
      <c r="G88" s="252"/>
      <c r="H88" s="253"/>
      <c r="I88" s="253"/>
      <c r="J88" s="253"/>
      <c r="K88" s="763"/>
      <c r="L88" s="252"/>
      <c r="M88" s="253"/>
      <c r="N88" s="253"/>
      <c r="O88" s="253"/>
      <c r="P88" s="763"/>
      <c r="Q88" s="339"/>
    </row>
    <row r="89" spans="1:17" ht="15.95" customHeight="1">
      <c r="A89" s="203">
        <v>55</v>
      </c>
      <c r="B89" s="255" t="s">
        <v>61</v>
      </c>
      <c r="C89" s="249">
        <v>4902519</v>
      </c>
      <c r="D89" s="258" t="s">
        <v>12</v>
      </c>
      <c r="E89" s="244" t="s">
        <v>300</v>
      </c>
      <c r="F89" s="249">
        <v>500</v>
      </c>
      <c r="G89" s="252">
        <v>0</v>
      </c>
      <c r="H89" s="253">
        <v>0</v>
      </c>
      <c r="I89" s="253">
        <f>G89-H89</f>
        <v>0</v>
      </c>
      <c r="J89" s="253">
        <f>$F89*I89</f>
        <v>0</v>
      </c>
      <c r="K89" s="763">
        <f>J89/1000000</f>
        <v>0</v>
      </c>
      <c r="L89" s="252">
        <v>0</v>
      </c>
      <c r="M89" s="253">
        <v>0</v>
      </c>
      <c r="N89" s="253">
        <f>L89-M89</f>
        <v>0</v>
      </c>
      <c r="O89" s="253">
        <f>$F89*N89</f>
        <v>0</v>
      </c>
      <c r="P89" s="763">
        <f>O89/1000000</f>
        <v>0</v>
      </c>
      <c r="Q89" s="339"/>
    </row>
    <row r="90" spans="1:17" ht="15.95" customHeight="1">
      <c r="A90" s="203">
        <v>56</v>
      </c>
      <c r="B90" s="255" t="s">
        <v>62</v>
      </c>
      <c r="C90" s="249">
        <v>4902579</v>
      </c>
      <c r="D90" s="258" t="s">
        <v>12</v>
      </c>
      <c r="E90" s="244" t="s">
        <v>300</v>
      </c>
      <c r="F90" s="249">
        <v>500</v>
      </c>
      <c r="G90" s="252">
        <v>999861</v>
      </c>
      <c r="H90" s="253">
        <v>999859</v>
      </c>
      <c r="I90" s="253">
        <f>G90-H90</f>
        <v>2</v>
      </c>
      <c r="J90" s="253">
        <f>$F90*I90</f>
        <v>1000</v>
      </c>
      <c r="K90" s="763">
        <f>J90/1000000</f>
        <v>1E-3</v>
      </c>
      <c r="L90" s="252">
        <v>2746</v>
      </c>
      <c r="M90" s="253">
        <v>2712</v>
      </c>
      <c r="N90" s="253">
        <f>L90-M90</f>
        <v>34</v>
      </c>
      <c r="O90" s="253">
        <f>$F90*N90</f>
        <v>17000</v>
      </c>
      <c r="P90" s="763">
        <f>O90/1000000</f>
        <v>1.7000000000000001E-2</v>
      </c>
      <c r="Q90" s="339"/>
    </row>
    <row r="91" spans="1:17" ht="15.95" customHeight="1">
      <c r="A91" s="203">
        <v>57</v>
      </c>
      <c r="B91" s="255" t="s">
        <v>63</v>
      </c>
      <c r="C91" s="249">
        <v>4865089</v>
      </c>
      <c r="D91" s="258" t="s">
        <v>12</v>
      </c>
      <c r="E91" s="244" t="s">
        <v>300</v>
      </c>
      <c r="F91" s="715">
        <v>500</v>
      </c>
      <c r="G91" s="252">
        <v>999983</v>
      </c>
      <c r="H91" s="253">
        <v>999982</v>
      </c>
      <c r="I91" s="253">
        <f>G91-H91</f>
        <v>1</v>
      </c>
      <c r="J91" s="253">
        <f>$F91*I91</f>
        <v>500</v>
      </c>
      <c r="K91" s="763">
        <f>J91/1000000</f>
        <v>5.0000000000000001E-4</v>
      </c>
      <c r="L91" s="252">
        <v>999996</v>
      </c>
      <c r="M91" s="253">
        <v>999968</v>
      </c>
      <c r="N91" s="253">
        <f>L91-M91</f>
        <v>28</v>
      </c>
      <c r="O91" s="253">
        <f>$F91*N91</f>
        <v>14000</v>
      </c>
      <c r="P91" s="763">
        <f>O91/1000000</f>
        <v>1.4E-2</v>
      </c>
      <c r="Q91" s="339"/>
    </row>
    <row r="92" spans="1:17" ht="15.95" customHeight="1">
      <c r="A92" s="203">
        <v>58</v>
      </c>
      <c r="B92" s="255" t="s">
        <v>64</v>
      </c>
      <c r="C92" s="249">
        <v>4865090</v>
      </c>
      <c r="D92" s="258" t="s">
        <v>12</v>
      </c>
      <c r="E92" s="244" t="s">
        <v>300</v>
      </c>
      <c r="F92" s="715">
        <v>500</v>
      </c>
      <c r="G92" s="252">
        <v>1205</v>
      </c>
      <c r="H92" s="253">
        <v>1202</v>
      </c>
      <c r="I92" s="253">
        <f>G92-H92</f>
        <v>3</v>
      </c>
      <c r="J92" s="253">
        <f>$F92*I92</f>
        <v>1500</v>
      </c>
      <c r="K92" s="763">
        <f>J92/1000000</f>
        <v>1.5E-3</v>
      </c>
      <c r="L92" s="252">
        <v>1776</v>
      </c>
      <c r="M92" s="253">
        <v>1738</v>
      </c>
      <c r="N92" s="253">
        <f>L92-M92</f>
        <v>38</v>
      </c>
      <c r="O92" s="253">
        <f>$F92*N92</f>
        <v>19000</v>
      </c>
      <c r="P92" s="763">
        <f>O92/1000000</f>
        <v>1.9E-2</v>
      </c>
      <c r="Q92" s="339"/>
    </row>
    <row r="93" spans="1:17" ht="15.95" customHeight="1">
      <c r="A93" s="507"/>
      <c r="B93" s="256" t="s">
        <v>66</v>
      </c>
      <c r="C93" s="249"/>
      <c r="D93" s="259"/>
      <c r="E93" s="259"/>
      <c r="F93" s="249"/>
      <c r="G93" s="252"/>
      <c r="H93" s="253"/>
      <c r="I93" s="253"/>
      <c r="J93" s="253"/>
      <c r="K93" s="763"/>
      <c r="L93" s="252"/>
      <c r="M93" s="253"/>
      <c r="N93" s="253"/>
      <c r="O93" s="253"/>
      <c r="P93" s="763"/>
      <c r="Q93" s="339"/>
    </row>
    <row r="94" spans="1:17" ht="15.95" customHeight="1">
      <c r="A94" s="203">
        <v>59</v>
      </c>
      <c r="B94" s="255" t="s">
        <v>59</v>
      </c>
      <c r="C94" s="249">
        <v>4902568</v>
      </c>
      <c r="D94" s="258" t="s">
        <v>12</v>
      </c>
      <c r="E94" s="244" t="s">
        <v>300</v>
      </c>
      <c r="F94" s="249">
        <v>100</v>
      </c>
      <c r="G94" s="252">
        <v>992182</v>
      </c>
      <c r="H94" s="253">
        <v>992174</v>
      </c>
      <c r="I94" s="253">
        <f>G94-H94</f>
        <v>8</v>
      </c>
      <c r="J94" s="253">
        <f>$F94*I94</f>
        <v>800</v>
      </c>
      <c r="K94" s="763">
        <f>J94/1000000</f>
        <v>8.0000000000000004E-4</v>
      </c>
      <c r="L94" s="252">
        <v>4293</v>
      </c>
      <c r="M94" s="253">
        <v>4218</v>
      </c>
      <c r="N94" s="253">
        <f>L94-M94</f>
        <v>75</v>
      </c>
      <c r="O94" s="253">
        <f>$F94*N94</f>
        <v>7500</v>
      </c>
      <c r="P94" s="763">
        <f>O94/1000000</f>
        <v>7.4999999999999997E-3</v>
      </c>
      <c r="Q94" s="347"/>
    </row>
    <row r="95" spans="1:17" ht="15.95" customHeight="1">
      <c r="A95" s="507"/>
      <c r="B95" s="256" t="s">
        <v>67</v>
      </c>
      <c r="C95" s="249"/>
      <c r="D95" s="259"/>
      <c r="E95" s="259"/>
      <c r="F95" s="249"/>
      <c r="G95" s="252"/>
      <c r="H95" s="253"/>
      <c r="I95" s="253"/>
      <c r="J95" s="253"/>
      <c r="K95" s="763"/>
      <c r="L95" s="252"/>
      <c r="M95" s="253"/>
      <c r="N95" s="253"/>
      <c r="O95" s="253"/>
      <c r="P95" s="763"/>
      <c r="Q95" s="339"/>
    </row>
    <row r="96" spans="1:17" ht="15.75" customHeight="1">
      <c r="A96" s="203">
        <v>60</v>
      </c>
      <c r="B96" s="255" t="s">
        <v>68</v>
      </c>
      <c r="C96" s="249">
        <v>4902599</v>
      </c>
      <c r="D96" s="258" t="s">
        <v>12</v>
      </c>
      <c r="E96" s="244" t="s">
        <v>300</v>
      </c>
      <c r="F96" s="715">
        <v>1333.33</v>
      </c>
      <c r="G96" s="252">
        <v>81</v>
      </c>
      <c r="H96" s="253">
        <v>47</v>
      </c>
      <c r="I96" s="253">
        <f>G96-H96</f>
        <v>34</v>
      </c>
      <c r="J96" s="253">
        <f>$F96*I96</f>
        <v>45333.22</v>
      </c>
      <c r="K96" s="763">
        <f>J96/1000000</f>
        <v>4.533322E-2</v>
      </c>
      <c r="L96" s="252">
        <v>172</v>
      </c>
      <c r="M96" s="253">
        <v>166</v>
      </c>
      <c r="N96" s="253">
        <f>L96-M96</f>
        <v>6</v>
      </c>
      <c r="O96" s="253">
        <f>$F96*N96</f>
        <v>7999.98</v>
      </c>
      <c r="P96" s="763">
        <f>O96/1000000</f>
        <v>7.9999800000000003E-3</v>
      </c>
      <c r="Q96" s="339"/>
    </row>
    <row r="97" spans="1:17" ht="15.95" customHeight="1">
      <c r="A97" s="203">
        <v>61</v>
      </c>
      <c r="B97" s="255" t="s">
        <v>69</v>
      </c>
      <c r="C97" s="249">
        <v>4865082</v>
      </c>
      <c r="D97" s="258" t="s">
        <v>12</v>
      </c>
      <c r="E97" s="244" t="s">
        <v>300</v>
      </c>
      <c r="F97" s="249">
        <v>133.33000000000001</v>
      </c>
      <c r="G97" s="252">
        <v>762</v>
      </c>
      <c r="H97" s="253">
        <v>379</v>
      </c>
      <c r="I97" s="253">
        <f>G97-H97</f>
        <v>383</v>
      </c>
      <c r="J97" s="253">
        <f>$F97*I97</f>
        <v>51065.390000000007</v>
      </c>
      <c r="K97" s="763">
        <f>J97/1000000</f>
        <v>5.1065390000000009E-2</v>
      </c>
      <c r="L97" s="252">
        <v>577</v>
      </c>
      <c r="M97" s="253">
        <v>542</v>
      </c>
      <c r="N97" s="253">
        <f>L97-M97</f>
        <v>35</v>
      </c>
      <c r="O97" s="253">
        <f>$F97*N97</f>
        <v>4666.55</v>
      </c>
      <c r="P97" s="763">
        <f>O97/1000000</f>
        <v>4.6665500000000002E-3</v>
      </c>
      <c r="Q97" s="339"/>
    </row>
    <row r="98" spans="1:17" ht="15.95" customHeight="1">
      <c r="A98" s="203">
        <v>62</v>
      </c>
      <c r="B98" s="255" t="s">
        <v>70</v>
      </c>
      <c r="C98" s="249">
        <v>4902577</v>
      </c>
      <c r="D98" s="258" t="s">
        <v>12</v>
      </c>
      <c r="E98" s="244" t="s">
        <v>300</v>
      </c>
      <c r="F98" s="249">
        <v>100</v>
      </c>
      <c r="G98" s="252">
        <v>3600</v>
      </c>
      <c r="H98" s="253">
        <v>3139</v>
      </c>
      <c r="I98" s="253">
        <f>G98-H98</f>
        <v>461</v>
      </c>
      <c r="J98" s="253">
        <f>$F98*I98</f>
        <v>46100</v>
      </c>
      <c r="K98" s="763">
        <f>J98/1000000</f>
        <v>4.6100000000000002E-2</v>
      </c>
      <c r="L98" s="252">
        <v>784</v>
      </c>
      <c r="M98" s="253">
        <v>754</v>
      </c>
      <c r="N98" s="253">
        <f>L98-M98</f>
        <v>30</v>
      </c>
      <c r="O98" s="253">
        <f>$F98*N98</f>
        <v>3000</v>
      </c>
      <c r="P98" s="763">
        <f>O98/1000000</f>
        <v>3.0000000000000001E-3</v>
      </c>
      <c r="Q98" s="347"/>
    </row>
    <row r="99" spans="1:17" ht="15.95" customHeight="1">
      <c r="A99" s="203"/>
      <c r="B99" s="256" t="s">
        <v>30</v>
      </c>
      <c r="C99" s="249"/>
      <c r="D99" s="259"/>
      <c r="E99" s="259"/>
      <c r="F99" s="249"/>
      <c r="G99" s="252"/>
      <c r="H99" s="253"/>
      <c r="I99" s="253"/>
      <c r="J99" s="253"/>
      <c r="K99" s="763"/>
      <c r="L99" s="252"/>
      <c r="M99" s="253"/>
      <c r="N99" s="253"/>
      <c r="O99" s="253"/>
      <c r="P99" s="763"/>
      <c r="Q99" s="339"/>
    </row>
    <row r="100" spans="1:17" ht="15.95" customHeight="1">
      <c r="A100" s="203">
        <v>63</v>
      </c>
      <c r="B100" s="255" t="s">
        <v>65</v>
      </c>
      <c r="C100" s="249">
        <v>4864797</v>
      </c>
      <c r="D100" s="258" t="s">
        <v>12</v>
      </c>
      <c r="E100" s="244" t="s">
        <v>300</v>
      </c>
      <c r="F100" s="249">
        <v>100</v>
      </c>
      <c r="G100" s="252">
        <v>59368</v>
      </c>
      <c r="H100" s="253">
        <v>59327</v>
      </c>
      <c r="I100" s="253">
        <f>G100-H100</f>
        <v>41</v>
      </c>
      <c r="J100" s="253">
        <f>$F100*I100</f>
        <v>4100</v>
      </c>
      <c r="K100" s="763">
        <f>J100/1000000</f>
        <v>4.1000000000000003E-3</v>
      </c>
      <c r="L100" s="252">
        <v>4418</v>
      </c>
      <c r="M100" s="253">
        <v>3248</v>
      </c>
      <c r="N100" s="253">
        <f>L100-M100</f>
        <v>1170</v>
      </c>
      <c r="O100" s="253">
        <f>$F100*N100</f>
        <v>117000</v>
      </c>
      <c r="P100" s="763">
        <f>O100/1000000</f>
        <v>0.11700000000000001</v>
      </c>
      <c r="Q100" s="339"/>
    </row>
    <row r="101" spans="1:17" ht="15.95" customHeight="1">
      <c r="A101" s="241">
        <v>64</v>
      </c>
      <c r="B101" s="255" t="s">
        <v>215</v>
      </c>
      <c r="C101" s="249">
        <v>4865077</v>
      </c>
      <c r="D101" s="258" t="s">
        <v>12</v>
      </c>
      <c r="E101" s="244" t="s">
        <v>300</v>
      </c>
      <c r="F101" s="249">
        <v>133.33000000000001</v>
      </c>
      <c r="G101" s="252">
        <v>0</v>
      </c>
      <c r="H101" s="253">
        <v>0</v>
      </c>
      <c r="I101" s="253">
        <f>G101-H101</f>
        <v>0</v>
      </c>
      <c r="J101" s="253">
        <f>$F101*I101</f>
        <v>0</v>
      </c>
      <c r="K101" s="763">
        <f>J101/1000000</f>
        <v>0</v>
      </c>
      <c r="L101" s="252">
        <v>221</v>
      </c>
      <c r="M101" s="253">
        <v>52</v>
      </c>
      <c r="N101" s="253">
        <f>L101-M101</f>
        <v>169</v>
      </c>
      <c r="O101" s="253">
        <f>$F101*N101</f>
        <v>22532.77</v>
      </c>
      <c r="P101" s="763">
        <f>O101/1000000</f>
        <v>2.2532770000000001E-2</v>
      </c>
      <c r="Q101" s="501"/>
    </row>
    <row r="102" spans="1:17" ht="15.95" customHeight="1">
      <c r="A102" s="241">
        <v>65</v>
      </c>
      <c r="B102" s="255" t="s">
        <v>75</v>
      </c>
      <c r="C102" s="249">
        <v>4902585</v>
      </c>
      <c r="D102" s="258" t="s">
        <v>12</v>
      </c>
      <c r="E102" s="244" t="s">
        <v>300</v>
      </c>
      <c r="F102" s="249">
        <v>-400</v>
      </c>
      <c r="G102" s="252">
        <v>999998</v>
      </c>
      <c r="H102" s="253">
        <v>999998</v>
      </c>
      <c r="I102" s="253">
        <f>G102-H102</f>
        <v>0</v>
      </c>
      <c r="J102" s="253">
        <f>$F102*I102</f>
        <v>0</v>
      </c>
      <c r="K102" s="763">
        <f>J102/1000000</f>
        <v>0</v>
      </c>
      <c r="L102" s="252">
        <v>3</v>
      </c>
      <c r="M102" s="253">
        <v>4</v>
      </c>
      <c r="N102" s="253">
        <f>L102-M102</f>
        <v>-1</v>
      </c>
      <c r="O102" s="253">
        <f>$F102*N102</f>
        <v>400</v>
      </c>
      <c r="P102" s="763">
        <f>O102/1000000</f>
        <v>4.0000000000000002E-4</v>
      </c>
      <c r="Q102" s="501"/>
    </row>
    <row r="103" spans="1:17" ht="15.95" customHeight="1">
      <c r="A103" s="507"/>
      <c r="B103" s="256" t="s">
        <v>71</v>
      </c>
      <c r="C103" s="249"/>
      <c r="D103" s="258"/>
      <c r="E103" s="258"/>
      <c r="F103" s="249"/>
      <c r="G103" s="252"/>
      <c r="H103" s="253"/>
      <c r="I103" s="253"/>
      <c r="J103" s="253"/>
      <c r="K103" s="763"/>
      <c r="L103" s="252"/>
      <c r="M103" s="253"/>
      <c r="N103" s="253"/>
      <c r="O103" s="253"/>
      <c r="P103" s="763"/>
      <c r="Q103" s="501"/>
    </row>
    <row r="104" spans="1:17" ht="16.5">
      <c r="A104" s="241">
        <v>66</v>
      </c>
      <c r="B104" s="558" t="s">
        <v>72</v>
      </c>
      <c r="C104" s="249">
        <v>4902529</v>
      </c>
      <c r="D104" s="258" t="s">
        <v>12</v>
      </c>
      <c r="E104" s="244" t="s">
        <v>300</v>
      </c>
      <c r="F104" s="249">
        <v>-400</v>
      </c>
      <c r="G104" s="252">
        <v>999999</v>
      </c>
      <c r="H104" s="253">
        <v>999999</v>
      </c>
      <c r="I104" s="253">
        <f>G104-H104</f>
        <v>0</v>
      </c>
      <c r="J104" s="253">
        <f>$F104*I104</f>
        <v>0</v>
      </c>
      <c r="K104" s="763">
        <f>J104/1000000</f>
        <v>0</v>
      </c>
      <c r="L104" s="252">
        <v>999993</v>
      </c>
      <c r="M104" s="253">
        <v>999993</v>
      </c>
      <c r="N104" s="253">
        <f>L104-M104</f>
        <v>0</v>
      </c>
      <c r="O104" s="253">
        <f>$F104*N104</f>
        <v>0</v>
      </c>
      <c r="P104" s="763">
        <f>O104/1000000</f>
        <v>0</v>
      </c>
      <c r="Q104" s="684"/>
    </row>
    <row r="105" spans="1:17" ht="16.5">
      <c r="A105" s="241">
        <v>67</v>
      </c>
      <c r="B105" s="558" t="s">
        <v>73</v>
      </c>
      <c r="C105" s="249">
        <v>4902525</v>
      </c>
      <c r="D105" s="258" t="s">
        <v>12</v>
      </c>
      <c r="E105" s="244" t="s">
        <v>300</v>
      </c>
      <c r="F105" s="249">
        <v>400</v>
      </c>
      <c r="G105" s="252">
        <v>999895</v>
      </c>
      <c r="H105" s="253">
        <v>999895</v>
      </c>
      <c r="I105" s="253">
        <f>G105-H105</f>
        <v>0</v>
      </c>
      <c r="J105" s="253">
        <f>$F105*I105</f>
        <v>0</v>
      </c>
      <c r="K105" s="763">
        <f>J105/1000000</f>
        <v>0</v>
      </c>
      <c r="L105" s="252">
        <v>999460</v>
      </c>
      <c r="M105" s="253">
        <v>999460</v>
      </c>
      <c r="N105" s="253">
        <f>L105-M105</f>
        <v>0</v>
      </c>
      <c r="O105" s="253">
        <f>$F105*N105</f>
        <v>0</v>
      </c>
      <c r="P105" s="763">
        <f>O105/1000000</f>
        <v>0</v>
      </c>
      <c r="Q105" s="347"/>
    </row>
    <row r="106" spans="1:17" ht="16.5">
      <c r="A106" s="507"/>
      <c r="B106" s="256" t="s">
        <v>335</v>
      </c>
      <c r="C106" s="249"/>
      <c r="D106" s="258"/>
      <c r="E106" s="244"/>
      <c r="F106" s="249"/>
      <c r="G106" s="252"/>
      <c r="H106" s="253"/>
      <c r="I106" s="253"/>
      <c r="J106" s="253"/>
      <c r="K106" s="763"/>
      <c r="L106" s="252"/>
      <c r="M106" s="253"/>
      <c r="N106" s="253"/>
      <c r="O106" s="253"/>
      <c r="P106" s="763"/>
      <c r="Q106" s="339"/>
    </row>
    <row r="107" spans="1:17" ht="18">
      <c r="A107" s="241">
        <v>68</v>
      </c>
      <c r="B107" s="255" t="s">
        <v>341</v>
      </c>
      <c r="C107" s="230">
        <v>4864983</v>
      </c>
      <c r="D107" s="92" t="s">
        <v>12</v>
      </c>
      <c r="E107" s="75" t="s">
        <v>300</v>
      </c>
      <c r="F107" s="311">
        <v>800</v>
      </c>
      <c r="G107" s="252">
        <v>929033</v>
      </c>
      <c r="H107" s="253">
        <v>929033</v>
      </c>
      <c r="I107" s="239">
        <f>G107-H107</f>
        <v>0</v>
      </c>
      <c r="J107" s="239">
        <f>$F107*I107</f>
        <v>0</v>
      </c>
      <c r="K107" s="769">
        <f>J107/1000000</f>
        <v>0</v>
      </c>
      <c r="L107" s="252">
        <v>998426</v>
      </c>
      <c r="M107" s="253">
        <v>999291</v>
      </c>
      <c r="N107" s="239">
        <f>L107-M107</f>
        <v>-865</v>
      </c>
      <c r="O107" s="239">
        <f>$F107*N107</f>
        <v>-692000</v>
      </c>
      <c r="P107" s="769">
        <f>O107/1000000</f>
        <v>-0.69199999999999995</v>
      </c>
      <c r="Q107" s="339"/>
    </row>
    <row r="108" spans="1:17" ht="18">
      <c r="A108" s="241">
        <v>69</v>
      </c>
      <c r="B108" s="255" t="s">
        <v>351</v>
      </c>
      <c r="C108" s="230">
        <v>4865032</v>
      </c>
      <c r="D108" s="92" t="s">
        <v>12</v>
      </c>
      <c r="E108" s="75" t="s">
        <v>300</v>
      </c>
      <c r="F108" s="249">
        <v>800</v>
      </c>
      <c r="G108" s="252">
        <v>991381</v>
      </c>
      <c r="H108" s="253">
        <v>991381</v>
      </c>
      <c r="I108" s="239">
        <f>G108-H108</f>
        <v>0</v>
      </c>
      <c r="J108" s="239">
        <f>$F108*I108</f>
        <v>0</v>
      </c>
      <c r="K108" s="769">
        <f>J108/1000000</f>
        <v>0</v>
      </c>
      <c r="L108" s="252">
        <v>999802</v>
      </c>
      <c r="M108" s="253">
        <v>999937</v>
      </c>
      <c r="N108" s="239">
        <f>L108-M108</f>
        <v>-135</v>
      </c>
      <c r="O108" s="239">
        <f>$F108*N108</f>
        <v>-108000</v>
      </c>
      <c r="P108" s="769">
        <f>O108/1000000</f>
        <v>-0.108</v>
      </c>
      <c r="Q108" s="347"/>
    </row>
    <row r="109" spans="1:17" ht="18">
      <c r="A109" s="507"/>
      <c r="B109" s="256" t="s">
        <v>365</v>
      </c>
      <c r="C109" s="230"/>
      <c r="D109" s="92"/>
      <c r="E109" s="75"/>
      <c r="F109" s="249"/>
      <c r="G109" s="252"/>
      <c r="H109" s="253"/>
      <c r="I109" s="239"/>
      <c r="J109" s="239"/>
      <c r="K109" s="769"/>
      <c r="L109" s="252"/>
      <c r="M109" s="253"/>
      <c r="N109" s="239"/>
      <c r="O109" s="239"/>
      <c r="P109" s="769"/>
      <c r="Q109" s="339"/>
    </row>
    <row r="110" spans="1:17" ht="18">
      <c r="A110" s="241">
        <v>70</v>
      </c>
      <c r="B110" s="255" t="s">
        <v>366</v>
      </c>
      <c r="C110" s="230">
        <v>4864810</v>
      </c>
      <c r="D110" s="92" t="s">
        <v>12</v>
      </c>
      <c r="E110" s="75" t="s">
        <v>300</v>
      </c>
      <c r="F110" s="311">
        <v>200</v>
      </c>
      <c r="G110" s="252">
        <v>955196</v>
      </c>
      <c r="H110" s="253">
        <v>955196</v>
      </c>
      <c r="I110" s="253">
        <f>G110-H110</f>
        <v>0</v>
      </c>
      <c r="J110" s="253">
        <f>$F110*I110</f>
        <v>0</v>
      </c>
      <c r="K110" s="767">
        <f>J110/1000000</f>
        <v>0</v>
      </c>
      <c r="L110" s="252">
        <v>0</v>
      </c>
      <c r="M110" s="253">
        <v>2211</v>
      </c>
      <c r="N110" s="253">
        <f>L110-M110</f>
        <v>-2211</v>
      </c>
      <c r="O110" s="253">
        <f>$F110*N110</f>
        <v>-442200</v>
      </c>
      <c r="P110" s="763">
        <f>O110/1000000</f>
        <v>-0.44219999999999998</v>
      </c>
      <c r="Q110" s="339"/>
    </row>
    <row r="111" spans="1:17" ht="18">
      <c r="A111" s="241"/>
      <c r="B111" s="255"/>
      <c r="C111" s="230"/>
      <c r="D111" s="92"/>
      <c r="E111" s="75"/>
      <c r="F111" s="311">
        <v>200</v>
      </c>
      <c r="G111" s="252"/>
      <c r="H111" s="253"/>
      <c r="I111" s="253"/>
      <c r="J111" s="253"/>
      <c r="K111" s="767"/>
      <c r="L111" s="252">
        <v>999607</v>
      </c>
      <c r="M111" s="253">
        <v>999999</v>
      </c>
      <c r="N111" s="253">
        <f>L111-M111</f>
        <v>-392</v>
      </c>
      <c r="O111" s="253">
        <f>$F111*N111</f>
        <v>-78400</v>
      </c>
      <c r="P111" s="763">
        <f>O111/1000000</f>
        <v>-7.8399999999999997E-2</v>
      </c>
      <c r="Q111" s="339"/>
    </row>
    <row r="112" spans="1:17" s="362" customFormat="1" ht="18">
      <c r="A112" s="716">
        <v>71</v>
      </c>
      <c r="B112" s="517" t="s">
        <v>367</v>
      </c>
      <c r="C112" s="230">
        <v>4864901</v>
      </c>
      <c r="D112" s="92" t="s">
        <v>12</v>
      </c>
      <c r="E112" s="75" t="s">
        <v>300</v>
      </c>
      <c r="F112" s="249">
        <v>250</v>
      </c>
      <c r="G112" s="252">
        <v>987244</v>
      </c>
      <c r="H112" s="253">
        <v>987244</v>
      </c>
      <c r="I112" s="239">
        <f>G112-H112</f>
        <v>0</v>
      </c>
      <c r="J112" s="239">
        <f>$F112*I112</f>
        <v>0</v>
      </c>
      <c r="K112" s="769">
        <f>J112/1000000</f>
        <v>0</v>
      </c>
      <c r="L112" s="252">
        <v>1780</v>
      </c>
      <c r="M112" s="253">
        <v>110</v>
      </c>
      <c r="N112" s="239">
        <f>L112-M112</f>
        <v>1670</v>
      </c>
      <c r="O112" s="239">
        <f>$F112*N112</f>
        <v>417500</v>
      </c>
      <c r="P112" s="769">
        <f>O112/1000000</f>
        <v>0.41749999999999998</v>
      </c>
      <c r="Q112" s="339"/>
    </row>
    <row r="113" spans="1:17" s="362" customFormat="1" ht="18">
      <c r="A113" s="716"/>
      <c r="B113" s="257" t="s">
        <v>404</v>
      </c>
      <c r="C113" s="230"/>
      <c r="D113" s="92"/>
      <c r="E113" s="75"/>
      <c r="F113" s="249"/>
      <c r="G113" s="252"/>
      <c r="H113" s="253"/>
      <c r="I113" s="239"/>
      <c r="J113" s="239"/>
      <c r="K113" s="769"/>
      <c r="L113" s="252"/>
      <c r="M113" s="253"/>
      <c r="N113" s="239"/>
      <c r="O113" s="239"/>
      <c r="P113" s="769"/>
      <c r="Q113" s="339"/>
    </row>
    <row r="114" spans="1:17" s="362" customFormat="1" ht="18">
      <c r="A114" s="716">
        <v>72</v>
      </c>
      <c r="B114" s="517" t="s">
        <v>409</v>
      </c>
      <c r="C114" s="230">
        <v>4864960</v>
      </c>
      <c r="D114" s="92" t="s">
        <v>12</v>
      </c>
      <c r="E114" s="75" t="s">
        <v>300</v>
      </c>
      <c r="F114" s="249">
        <v>1000</v>
      </c>
      <c r="G114" s="252">
        <v>973807</v>
      </c>
      <c r="H114" s="253">
        <v>973793</v>
      </c>
      <c r="I114" s="253">
        <f>G114-H114</f>
        <v>14</v>
      </c>
      <c r="J114" s="253">
        <f>$F114*I114</f>
        <v>14000</v>
      </c>
      <c r="K114" s="767">
        <f>J114/1000000</f>
        <v>1.4E-2</v>
      </c>
      <c r="L114" s="252">
        <v>2308</v>
      </c>
      <c r="M114" s="253">
        <v>2027</v>
      </c>
      <c r="N114" s="253">
        <f>L114-M114</f>
        <v>281</v>
      </c>
      <c r="O114" s="253">
        <f>$F114*N114</f>
        <v>281000</v>
      </c>
      <c r="P114" s="763">
        <f>O114/1000000</f>
        <v>0.28100000000000003</v>
      </c>
      <c r="Q114" s="339"/>
    </row>
    <row r="115" spans="1:17" ht="18">
      <c r="A115" s="716">
        <v>73</v>
      </c>
      <c r="B115" s="517" t="s">
        <v>410</v>
      </c>
      <c r="C115" s="230">
        <v>5129960</v>
      </c>
      <c r="D115" s="92" t="s">
        <v>12</v>
      </c>
      <c r="E115" s="75" t="s">
        <v>300</v>
      </c>
      <c r="F115" s="363">
        <v>281.25</v>
      </c>
      <c r="G115" s="252">
        <v>999543</v>
      </c>
      <c r="H115" s="253">
        <v>999534</v>
      </c>
      <c r="I115" s="253">
        <f>G115-H115</f>
        <v>9</v>
      </c>
      <c r="J115" s="253">
        <f>$F115*I115</f>
        <v>2531.25</v>
      </c>
      <c r="K115" s="767">
        <f>J115/1000000</f>
        <v>2.5312500000000001E-3</v>
      </c>
      <c r="L115" s="252">
        <v>800</v>
      </c>
      <c r="M115" s="253">
        <v>534</v>
      </c>
      <c r="N115" s="253">
        <f>L115-M115</f>
        <v>266</v>
      </c>
      <c r="O115" s="253">
        <f>$F115*N115</f>
        <v>74812.5</v>
      </c>
      <c r="P115" s="763">
        <f>O115/1000000</f>
        <v>7.4812500000000004E-2</v>
      </c>
      <c r="Q115" s="339"/>
    </row>
    <row r="116" spans="1:17" ht="18">
      <c r="A116" s="716"/>
      <c r="B116" s="256" t="s">
        <v>468</v>
      </c>
      <c r="C116" s="230"/>
      <c r="D116" s="92"/>
      <c r="E116" s="75"/>
      <c r="F116" s="363"/>
      <c r="G116" s="252"/>
      <c r="H116" s="253"/>
      <c r="I116" s="253"/>
      <c r="J116" s="253"/>
      <c r="K116" s="767"/>
      <c r="L116" s="252"/>
      <c r="M116" s="253"/>
      <c r="N116" s="253"/>
      <c r="O116" s="253"/>
      <c r="P116" s="767"/>
      <c r="Q116" s="339"/>
    </row>
    <row r="117" spans="1:17" ht="16.5">
      <c r="A117" s="716">
        <v>74</v>
      </c>
      <c r="B117" s="892" t="s">
        <v>474</v>
      </c>
      <c r="C117" s="694" t="s">
        <v>476</v>
      </c>
      <c r="D117" s="258" t="s">
        <v>438</v>
      </c>
      <c r="E117" s="244" t="s">
        <v>300</v>
      </c>
      <c r="F117" s="249">
        <v>1</v>
      </c>
      <c r="G117" s="252">
        <v>-860000</v>
      </c>
      <c r="H117" s="253">
        <v>-860000</v>
      </c>
      <c r="I117" s="253">
        <f>G117-H117</f>
        <v>0</v>
      </c>
      <c r="J117" s="253">
        <f>$F117*I117</f>
        <v>0</v>
      </c>
      <c r="K117" s="767">
        <f>J117/1000000</f>
        <v>0</v>
      </c>
      <c r="L117" s="252">
        <v>-146000</v>
      </c>
      <c r="M117" s="253">
        <v>-24000</v>
      </c>
      <c r="N117" s="253">
        <f>L117-M117</f>
        <v>-122000</v>
      </c>
      <c r="O117" s="253">
        <f>$F117*N117</f>
        <v>-122000</v>
      </c>
      <c r="P117" s="763">
        <f>O117/1000000</f>
        <v>-0.122</v>
      </c>
      <c r="Q117" s="347"/>
    </row>
    <row r="118" spans="1:17" ht="16.5">
      <c r="A118" s="716">
        <v>75</v>
      </c>
      <c r="B118" s="892" t="s">
        <v>475</v>
      </c>
      <c r="C118" s="694" t="s">
        <v>477</v>
      </c>
      <c r="D118" s="258" t="s">
        <v>438</v>
      </c>
      <c r="E118" s="244" t="s">
        <v>300</v>
      </c>
      <c r="F118" s="249">
        <v>1</v>
      </c>
      <c r="G118" s="252">
        <v>-452000</v>
      </c>
      <c r="H118" s="253">
        <v>-452000</v>
      </c>
      <c r="I118" s="253">
        <f>G118-H118</f>
        <v>0</v>
      </c>
      <c r="J118" s="253">
        <f>$F118*I118</f>
        <v>0</v>
      </c>
      <c r="K118" s="767">
        <f>J118/1000000</f>
        <v>0</v>
      </c>
      <c r="L118" s="252">
        <v>-191000</v>
      </c>
      <c r="M118" s="253">
        <v>-12000</v>
      </c>
      <c r="N118" s="253">
        <f>L118-M118</f>
        <v>-179000</v>
      </c>
      <c r="O118" s="253">
        <f>$F118*N118</f>
        <v>-179000</v>
      </c>
      <c r="P118" s="763">
        <f>O118/1000000</f>
        <v>-0.17899999999999999</v>
      </c>
      <c r="Q118" s="347"/>
    </row>
    <row r="119" spans="1:17" ht="16.5">
      <c r="A119" s="716">
        <v>76</v>
      </c>
      <c r="B119" s="892" t="s">
        <v>510</v>
      </c>
      <c r="C119" s="694" t="s">
        <v>511</v>
      </c>
      <c r="D119" s="258" t="s">
        <v>438</v>
      </c>
      <c r="E119" s="244" t="s">
        <v>300</v>
      </c>
      <c r="F119" s="249">
        <v>1</v>
      </c>
      <c r="G119" s="252">
        <v>-519000</v>
      </c>
      <c r="H119" s="253">
        <v>-519000</v>
      </c>
      <c r="I119" s="253">
        <f>G119-H119</f>
        <v>0</v>
      </c>
      <c r="J119" s="253">
        <f>$F119*I119</f>
        <v>0</v>
      </c>
      <c r="K119" s="767">
        <f>J119/1000000</f>
        <v>0</v>
      </c>
      <c r="L119" s="252">
        <v>-85000</v>
      </c>
      <c r="M119" s="253">
        <v>-25000</v>
      </c>
      <c r="N119" s="253">
        <f>L119-M119</f>
        <v>-60000</v>
      </c>
      <c r="O119" s="253">
        <f>$F119*N119</f>
        <v>-60000</v>
      </c>
      <c r="P119" s="763">
        <f>O119/1000000</f>
        <v>-0.06</v>
      </c>
      <c r="Q119" s="944"/>
    </row>
    <row r="120" spans="1:17" ht="16.5">
      <c r="A120" s="716">
        <v>77</v>
      </c>
      <c r="B120" s="892" t="s">
        <v>504</v>
      </c>
      <c r="C120" s="694" t="s">
        <v>505</v>
      </c>
      <c r="D120" s="258" t="s">
        <v>438</v>
      </c>
      <c r="E120" s="244" t="s">
        <v>300</v>
      </c>
      <c r="F120" s="249">
        <v>1</v>
      </c>
      <c r="G120" s="252">
        <v>-1069000</v>
      </c>
      <c r="H120" s="253">
        <v>-1068000</v>
      </c>
      <c r="I120" s="253">
        <f>G120-H120</f>
        <v>-1000</v>
      </c>
      <c r="J120" s="253">
        <f>$F120*I120</f>
        <v>-1000</v>
      </c>
      <c r="K120" s="767">
        <f>J120/1000000</f>
        <v>-1E-3</v>
      </c>
      <c r="L120" s="252">
        <v>-149000</v>
      </c>
      <c r="M120" s="253">
        <v>-38000</v>
      </c>
      <c r="N120" s="253">
        <f>L120-M120</f>
        <v>-111000</v>
      </c>
      <c r="O120" s="253">
        <f>$F120*N120</f>
        <v>-111000</v>
      </c>
      <c r="P120" s="763">
        <f>O120/1000000</f>
        <v>-0.111</v>
      </c>
      <c r="Q120" s="944"/>
    </row>
    <row r="121" spans="1:17" ht="17.25" thickBot="1">
      <c r="A121" s="945"/>
      <c r="B121" s="893"/>
      <c r="C121" s="894"/>
      <c r="D121" s="556"/>
      <c r="E121" s="553"/>
      <c r="F121" s="895"/>
      <c r="G121" s="338"/>
      <c r="H121" s="338"/>
      <c r="I121" s="338"/>
      <c r="J121" s="338"/>
      <c r="K121" s="896"/>
      <c r="L121" s="338"/>
      <c r="M121" s="338"/>
      <c r="N121" s="338"/>
      <c r="O121" s="338"/>
      <c r="P121" s="896"/>
      <c r="Q121" s="944"/>
    </row>
    <row r="122" spans="1:17" ht="18.75" thickTop="1">
      <c r="B122" s="116" t="s">
        <v>214</v>
      </c>
      <c r="G122" s="253"/>
      <c r="H122" s="253"/>
      <c r="I122" s="401"/>
      <c r="J122" s="401"/>
      <c r="K122" s="318">
        <f>SUM(K7:K121)</f>
        <v>-1.0153203799999997</v>
      </c>
      <c r="L122" s="253"/>
      <c r="M122" s="253"/>
      <c r="N122" s="401"/>
      <c r="O122" s="401"/>
      <c r="P122" s="318">
        <f>SUM(P7:P121)</f>
        <v>-23.317365258999999</v>
      </c>
      <c r="Q122" s="344"/>
    </row>
    <row r="123" spans="1:17" ht="15">
      <c r="B123" s="11"/>
      <c r="G123" s="253"/>
      <c r="H123" s="253"/>
      <c r="I123" s="401"/>
      <c r="J123" s="401"/>
      <c r="K123" s="770"/>
      <c r="L123" s="253"/>
      <c r="M123" s="253"/>
      <c r="N123" s="401"/>
      <c r="O123" s="401"/>
      <c r="P123" s="770"/>
      <c r="Q123" s="362"/>
    </row>
    <row r="124" spans="1:17" ht="15">
      <c r="B124" s="11"/>
      <c r="G124" s="253"/>
      <c r="H124" s="253"/>
      <c r="I124" s="401"/>
      <c r="J124" s="401"/>
      <c r="K124" s="770"/>
      <c r="L124" s="253"/>
      <c r="M124" s="253"/>
      <c r="N124" s="401"/>
      <c r="O124" s="401"/>
      <c r="P124" s="770"/>
      <c r="Q124" s="362"/>
    </row>
    <row r="125" spans="1:17" ht="15">
      <c r="B125" s="11"/>
      <c r="G125" s="253"/>
      <c r="H125" s="253"/>
      <c r="I125" s="401"/>
      <c r="J125" s="401"/>
      <c r="K125" s="770"/>
      <c r="L125" s="253"/>
      <c r="M125" s="253"/>
      <c r="N125" s="401"/>
      <c r="O125" s="401"/>
      <c r="P125" s="770"/>
      <c r="Q125" s="362"/>
    </row>
    <row r="126" spans="1:17" ht="15">
      <c r="B126" s="11"/>
      <c r="G126" s="253"/>
      <c r="H126" s="253"/>
      <c r="I126" s="401"/>
      <c r="J126" s="401"/>
      <c r="K126" s="770"/>
      <c r="L126" s="253"/>
      <c r="M126" s="253"/>
      <c r="N126" s="401"/>
      <c r="O126" s="401"/>
      <c r="P126" s="770"/>
      <c r="Q126" s="362"/>
    </row>
    <row r="127" spans="1:17" ht="15">
      <c r="B127" s="11"/>
      <c r="G127" s="253"/>
      <c r="H127" s="253"/>
      <c r="I127" s="401"/>
      <c r="J127" s="401"/>
      <c r="K127" s="770"/>
      <c r="L127" s="253"/>
      <c r="M127" s="253"/>
      <c r="N127" s="401"/>
      <c r="O127" s="401"/>
      <c r="P127" s="770"/>
      <c r="Q127" s="362"/>
    </row>
    <row r="128" spans="1:17" ht="15.75">
      <c r="A128" s="10"/>
      <c r="G128" s="253"/>
      <c r="H128" s="253"/>
      <c r="I128" s="401"/>
      <c r="J128" s="401"/>
      <c r="K128" s="770"/>
      <c r="L128" s="253"/>
      <c r="M128" s="253"/>
      <c r="N128" s="401"/>
      <c r="O128" s="401"/>
      <c r="P128" s="770"/>
    </row>
    <row r="129" spans="1:17" ht="24" thickBot="1">
      <c r="A129" s="144" t="s">
        <v>213</v>
      </c>
      <c r="G129" s="253"/>
      <c r="H129" s="253"/>
      <c r="I129" s="64" t="s">
        <v>347</v>
      </c>
      <c r="J129" s="362"/>
      <c r="K129" s="771"/>
      <c r="L129" s="253"/>
      <c r="M129" s="253"/>
      <c r="N129" s="64" t="s">
        <v>348</v>
      </c>
      <c r="O129" s="362"/>
      <c r="P129" s="771"/>
      <c r="Q129" s="402" t="str">
        <f>Q1</f>
        <v>JUNE-2024</v>
      </c>
    </row>
    <row r="130" spans="1:17" ht="39.6" customHeight="1" thickTop="1" thickBot="1">
      <c r="A130" s="395" t="s">
        <v>8</v>
      </c>
      <c r="B130" s="379" t="s">
        <v>9</v>
      </c>
      <c r="C130" s="380" t="s">
        <v>1</v>
      </c>
      <c r="D130" s="380" t="s">
        <v>2</v>
      </c>
      <c r="E130" s="380" t="s">
        <v>3</v>
      </c>
      <c r="F130" s="380" t="s">
        <v>10</v>
      </c>
      <c r="G130" s="378" t="str">
        <f>G5</f>
        <v>FINAL READING 30/06/2024</v>
      </c>
      <c r="H130" s="380" t="str">
        <f>H5</f>
        <v>INTIAL READING 01/06/2024</v>
      </c>
      <c r="I130" s="380" t="s">
        <v>4</v>
      </c>
      <c r="J130" s="380" t="s">
        <v>5</v>
      </c>
      <c r="K130" s="761" t="s">
        <v>6</v>
      </c>
      <c r="L130" s="378" t="str">
        <f>L5</f>
        <v>FINAL READING 30/06/2024</v>
      </c>
      <c r="M130" s="380" t="str">
        <f>M5</f>
        <v>INTIAL READING 01/06/2024</v>
      </c>
      <c r="N130" s="380" t="s">
        <v>4</v>
      </c>
      <c r="O130" s="380" t="s">
        <v>5</v>
      </c>
      <c r="P130" s="761" t="s">
        <v>6</v>
      </c>
      <c r="Q130" s="396" t="s">
        <v>266</v>
      </c>
    </row>
    <row r="131" spans="1:17" ht="7.9" hidden="1" customHeight="1" thickTop="1" thickBot="1">
      <c r="A131" s="9"/>
      <c r="B131" s="8"/>
      <c r="C131" s="7"/>
      <c r="D131" s="7"/>
      <c r="E131" s="7"/>
      <c r="F131" s="7"/>
      <c r="G131" s="253"/>
      <c r="H131" s="253"/>
      <c r="I131" s="401"/>
      <c r="J131" s="401"/>
      <c r="K131" s="770"/>
      <c r="L131" s="253"/>
      <c r="M131" s="253"/>
      <c r="N131" s="401"/>
      <c r="O131" s="401"/>
      <c r="P131" s="770"/>
      <c r="Q131" s="501"/>
    </row>
    <row r="132" spans="1:17" ht="15.95" customHeight="1" thickTop="1">
      <c r="A132" s="250"/>
      <c r="B132" s="251" t="s">
        <v>25</v>
      </c>
      <c r="C132" s="242"/>
      <c r="D132" s="236"/>
      <c r="E132" s="236"/>
      <c r="F132" s="236"/>
      <c r="G132" s="399"/>
      <c r="H132" s="399"/>
      <c r="I132" s="404"/>
      <c r="J132" s="404"/>
      <c r="K132" s="772"/>
      <c r="L132" s="399"/>
      <c r="M132" s="399"/>
      <c r="N132" s="404"/>
      <c r="O132" s="404"/>
      <c r="P132" s="772"/>
      <c r="Q132" s="400"/>
    </row>
    <row r="133" spans="1:17" ht="15.95" customHeight="1">
      <c r="A133" s="241">
        <v>1</v>
      </c>
      <c r="B133" s="255" t="s">
        <v>74</v>
      </c>
      <c r="C133" s="249">
        <v>4902566</v>
      </c>
      <c r="D133" s="244" t="s">
        <v>12</v>
      </c>
      <c r="E133" s="244" t="s">
        <v>300</v>
      </c>
      <c r="F133" s="249">
        <v>-100</v>
      </c>
      <c r="G133" s="252">
        <v>694</v>
      </c>
      <c r="H133" s="253">
        <v>676</v>
      </c>
      <c r="I133" s="253">
        <f>G133-H133</f>
        <v>18</v>
      </c>
      <c r="J133" s="253">
        <f>$F133*I133</f>
        <v>-1800</v>
      </c>
      <c r="K133" s="767">
        <f>J133/1000000</f>
        <v>-1.8E-3</v>
      </c>
      <c r="L133" s="252">
        <v>8323</v>
      </c>
      <c r="M133" s="253">
        <v>7707</v>
      </c>
      <c r="N133" s="253">
        <f>L133-M133</f>
        <v>616</v>
      </c>
      <c r="O133" s="253">
        <f>$F133*N133</f>
        <v>-61600</v>
      </c>
      <c r="P133" s="763">
        <f>O133/1000000</f>
        <v>-6.1600000000000002E-2</v>
      </c>
      <c r="Q133" s="339"/>
    </row>
    <row r="134" spans="1:17" ht="16.5">
      <c r="A134" s="241"/>
      <c r="B134" s="256" t="s">
        <v>37</v>
      </c>
      <c r="C134" s="249"/>
      <c r="D134" s="259"/>
      <c r="E134" s="259"/>
      <c r="F134" s="249"/>
      <c r="G134" s="252"/>
      <c r="H134" s="253"/>
      <c r="I134" s="253"/>
      <c r="J134" s="253"/>
      <c r="K134" s="763"/>
      <c r="L134" s="252"/>
      <c r="M134" s="253"/>
      <c r="N134" s="253"/>
      <c r="O134" s="253"/>
      <c r="P134" s="763"/>
      <c r="Q134" s="339"/>
    </row>
    <row r="135" spans="1:17" ht="16.5">
      <c r="A135" s="241">
        <v>2</v>
      </c>
      <c r="B135" s="255" t="s">
        <v>38</v>
      </c>
      <c r="C135" s="249" t="s">
        <v>478</v>
      </c>
      <c r="D135" s="258" t="s">
        <v>438</v>
      </c>
      <c r="E135" s="244" t="s">
        <v>300</v>
      </c>
      <c r="F135" s="897">
        <v>-0.8</v>
      </c>
      <c r="G135" s="252">
        <v>866500</v>
      </c>
      <c r="H135" s="253">
        <v>867000</v>
      </c>
      <c r="I135" s="253">
        <f>G135-H135</f>
        <v>-500</v>
      </c>
      <c r="J135" s="253">
        <f>$F135*I135</f>
        <v>400</v>
      </c>
      <c r="K135" s="763">
        <f>J135/1000000</f>
        <v>4.0000000000000002E-4</v>
      </c>
      <c r="L135" s="252">
        <v>-1000</v>
      </c>
      <c r="M135" s="253">
        <v>7500</v>
      </c>
      <c r="N135" s="253">
        <f>L135-M135</f>
        <v>-8500</v>
      </c>
      <c r="O135" s="253">
        <f>$F135*N135</f>
        <v>6800</v>
      </c>
      <c r="P135" s="763">
        <f>O135/1000000</f>
        <v>6.7999999999999996E-3</v>
      </c>
      <c r="Q135" s="347"/>
    </row>
    <row r="136" spans="1:17" ht="15.75" customHeight="1">
      <c r="A136" s="241"/>
      <c r="B136" s="256" t="s">
        <v>17</v>
      </c>
      <c r="C136" s="249"/>
      <c r="D136" s="258"/>
      <c r="E136" s="244"/>
      <c r="F136" s="249"/>
      <c r="G136" s="252"/>
      <c r="H136" s="253"/>
      <c r="I136" s="253"/>
      <c r="J136" s="253"/>
      <c r="K136" s="763"/>
      <c r="L136" s="252"/>
      <c r="M136" s="253"/>
      <c r="N136" s="253"/>
      <c r="O136" s="253"/>
      <c r="P136" s="763"/>
      <c r="Q136" s="339"/>
    </row>
    <row r="137" spans="1:17" ht="16.5">
      <c r="A137" s="241">
        <v>3</v>
      </c>
      <c r="B137" s="255" t="s">
        <v>18</v>
      </c>
      <c r="C137" s="249">
        <v>4865119</v>
      </c>
      <c r="D137" s="258" t="s">
        <v>12</v>
      </c>
      <c r="E137" s="244" t="s">
        <v>300</v>
      </c>
      <c r="F137" s="249">
        <v>-1333.33</v>
      </c>
      <c r="G137" s="252">
        <v>178</v>
      </c>
      <c r="H137" s="253">
        <v>171</v>
      </c>
      <c r="I137" s="253">
        <f>G137-H137</f>
        <v>7</v>
      </c>
      <c r="J137" s="253">
        <f>$F137*I137</f>
        <v>-9333.31</v>
      </c>
      <c r="K137" s="763">
        <f>J137/1000000</f>
        <v>-9.3333099999999992E-3</v>
      </c>
      <c r="L137" s="252">
        <v>20</v>
      </c>
      <c r="M137" s="253">
        <v>17</v>
      </c>
      <c r="N137" s="253">
        <f>L137-M137</f>
        <v>3</v>
      </c>
      <c r="O137" s="253">
        <f>$F137*N137</f>
        <v>-3999.99</v>
      </c>
      <c r="P137" s="763">
        <f>O137/1000000</f>
        <v>-3.9999900000000001E-3</v>
      </c>
      <c r="Q137" s="744"/>
    </row>
    <row r="138" spans="1:17" ht="16.5">
      <c r="A138" s="241">
        <v>4</v>
      </c>
      <c r="B138" s="255" t="s">
        <v>19</v>
      </c>
      <c r="C138" s="249">
        <v>4864825</v>
      </c>
      <c r="D138" s="258" t="s">
        <v>12</v>
      </c>
      <c r="E138" s="244" t="s">
        <v>300</v>
      </c>
      <c r="F138" s="249">
        <v>-133.33000000000001</v>
      </c>
      <c r="G138" s="252">
        <v>5462</v>
      </c>
      <c r="H138" s="253">
        <v>5537</v>
      </c>
      <c r="I138" s="253">
        <f>G138-H138</f>
        <v>-75</v>
      </c>
      <c r="J138" s="253">
        <f>$F138*I138</f>
        <v>9999.7500000000018</v>
      </c>
      <c r="K138" s="763">
        <f>J138/1000000</f>
        <v>9.9997500000000017E-3</v>
      </c>
      <c r="L138" s="252">
        <v>8020</v>
      </c>
      <c r="M138" s="253">
        <v>8210</v>
      </c>
      <c r="N138" s="253">
        <f>L138-M138</f>
        <v>-190</v>
      </c>
      <c r="O138" s="253">
        <f>$F138*N138</f>
        <v>25332.7</v>
      </c>
      <c r="P138" s="763">
        <f>O138/1000000</f>
        <v>2.53327E-2</v>
      </c>
      <c r="Q138" s="339"/>
    </row>
    <row r="139" spans="1:17" ht="16.5">
      <c r="A139" s="405"/>
      <c r="B139" s="406" t="s">
        <v>44</v>
      </c>
      <c r="C139" s="240"/>
      <c r="D139" s="244"/>
      <c r="E139" s="244"/>
      <c r="F139" s="407"/>
      <c r="G139" s="252"/>
      <c r="H139" s="253"/>
      <c r="I139" s="253"/>
      <c r="J139" s="253"/>
      <c r="K139" s="763"/>
      <c r="L139" s="252"/>
      <c r="M139" s="253"/>
      <c r="N139" s="253"/>
      <c r="O139" s="253"/>
      <c r="P139" s="763"/>
      <c r="Q139" s="339"/>
    </row>
    <row r="140" spans="1:17" ht="16.5">
      <c r="A140" s="241">
        <v>5</v>
      </c>
      <c r="B140" s="366" t="s">
        <v>45</v>
      </c>
      <c r="C140" s="249">
        <v>4865149</v>
      </c>
      <c r="D140" s="259" t="s">
        <v>12</v>
      </c>
      <c r="E140" s="244" t="s">
        <v>300</v>
      </c>
      <c r="F140" s="249">
        <v>-187.5</v>
      </c>
      <c r="G140" s="252">
        <v>995558</v>
      </c>
      <c r="H140" s="253">
        <v>995558</v>
      </c>
      <c r="I140" s="253">
        <f>G140-H140</f>
        <v>0</v>
      </c>
      <c r="J140" s="253">
        <f>$F140*I140</f>
        <v>0</v>
      </c>
      <c r="K140" s="763">
        <f>J140/1000000</f>
        <v>0</v>
      </c>
      <c r="L140" s="252">
        <v>997203</v>
      </c>
      <c r="M140" s="253">
        <v>997964</v>
      </c>
      <c r="N140" s="253">
        <f>L140-M140</f>
        <v>-761</v>
      </c>
      <c r="O140" s="253">
        <f>$F140*N140</f>
        <v>142687.5</v>
      </c>
      <c r="P140" s="763">
        <f>O140/1000000</f>
        <v>0.14268749999999999</v>
      </c>
      <c r="Q140" s="360"/>
    </row>
    <row r="141" spans="1:17" ht="16.5">
      <c r="A141" s="241"/>
      <c r="B141" s="256" t="s">
        <v>33</v>
      </c>
      <c r="C141" s="249"/>
      <c r="D141" s="259"/>
      <c r="E141" s="244"/>
      <c r="F141" s="249"/>
      <c r="G141" s="252"/>
      <c r="H141" s="253"/>
      <c r="I141" s="253"/>
      <c r="J141" s="253"/>
      <c r="K141" s="763"/>
      <c r="L141" s="252"/>
      <c r="M141" s="253"/>
      <c r="N141" s="253"/>
      <c r="O141" s="253"/>
      <c r="P141" s="763"/>
      <c r="Q141" s="339"/>
    </row>
    <row r="142" spans="1:17" ht="16.5">
      <c r="A142" s="241">
        <v>6</v>
      </c>
      <c r="B142" s="255" t="s">
        <v>314</v>
      </c>
      <c r="C142" s="249" t="s">
        <v>495</v>
      </c>
      <c r="D142" s="258" t="s">
        <v>12</v>
      </c>
      <c r="E142" s="244" t="s">
        <v>300</v>
      </c>
      <c r="F142" s="715">
        <v>-0.4</v>
      </c>
      <c r="G142" s="252">
        <v>-3201000</v>
      </c>
      <c r="H142" s="253">
        <v>-2305000</v>
      </c>
      <c r="I142" s="253">
        <f>G142-H142</f>
        <v>-896000</v>
      </c>
      <c r="J142" s="253">
        <f>$F142*I142</f>
        <v>358400</v>
      </c>
      <c r="K142" s="763">
        <f>J142/1000000</f>
        <v>0.3584</v>
      </c>
      <c r="L142" s="252">
        <v>-3490000</v>
      </c>
      <c r="M142" s="253">
        <v>-3459000</v>
      </c>
      <c r="N142" s="253">
        <f>L142-M142</f>
        <v>-31000</v>
      </c>
      <c r="O142" s="253">
        <f>$F142*N142</f>
        <v>12400</v>
      </c>
      <c r="P142" s="763">
        <f>O142/1000000</f>
        <v>1.24E-2</v>
      </c>
      <c r="Q142" s="347"/>
    </row>
    <row r="143" spans="1:17" ht="16.5">
      <c r="A143" s="241"/>
      <c r="B143" s="257" t="s">
        <v>335</v>
      </c>
      <c r="C143" s="249"/>
      <c r="D143" s="258"/>
      <c r="E143" s="244"/>
      <c r="F143" s="249"/>
      <c r="G143" s="252"/>
      <c r="H143" s="253"/>
      <c r="I143" s="253"/>
      <c r="J143" s="253"/>
      <c r="K143" s="763"/>
      <c r="L143" s="252"/>
      <c r="M143" s="253"/>
      <c r="N143" s="253"/>
      <c r="O143" s="253"/>
      <c r="P143" s="763"/>
      <c r="Q143" s="339"/>
    </row>
    <row r="144" spans="1:17" s="244" customFormat="1" ht="15">
      <c r="A144" s="269">
        <v>7</v>
      </c>
      <c r="B144" s="555" t="s">
        <v>340</v>
      </c>
      <c r="C144" s="273">
        <v>4864971</v>
      </c>
      <c r="D144" s="258" t="s">
        <v>12</v>
      </c>
      <c r="E144" s="244" t="s">
        <v>300</v>
      </c>
      <c r="F144" s="258">
        <v>800</v>
      </c>
      <c r="G144" s="252">
        <v>0</v>
      </c>
      <c r="H144" s="253">
        <v>0</v>
      </c>
      <c r="I144" s="259">
        <f>G144-H144</f>
        <v>0</v>
      </c>
      <c r="J144" s="259">
        <f>$F144*I144</f>
        <v>0</v>
      </c>
      <c r="K144" s="773">
        <f>J144/1000000</f>
        <v>0</v>
      </c>
      <c r="L144" s="253">
        <v>999495</v>
      </c>
      <c r="M144" s="253">
        <v>999495</v>
      </c>
      <c r="N144" s="259">
        <f>L144-M144</f>
        <v>0</v>
      </c>
      <c r="O144" s="259">
        <f>$F144*N144</f>
        <v>0</v>
      </c>
      <c r="P144" s="773">
        <f>O144/1000000</f>
        <v>0</v>
      </c>
      <c r="Q144" s="353"/>
    </row>
    <row r="145" spans="1:17" s="490" customFormat="1" ht="18" customHeight="1">
      <c r="A145" s="269"/>
      <c r="B145" s="550" t="s">
        <v>401</v>
      </c>
      <c r="C145" s="273"/>
      <c r="D145" s="258"/>
      <c r="E145" s="244"/>
      <c r="F145" s="258"/>
      <c r="G145" s="252"/>
      <c r="H145" s="253"/>
      <c r="I145" s="259"/>
      <c r="J145" s="259"/>
      <c r="K145" s="773"/>
      <c r="L145" s="252"/>
      <c r="M145" s="253"/>
      <c r="N145" s="259"/>
      <c r="O145" s="259"/>
      <c r="P145" s="773"/>
      <c r="Q145" s="353"/>
    </row>
    <row r="146" spans="1:17" s="490" customFormat="1" ht="15">
      <c r="A146" s="269">
        <v>8</v>
      </c>
      <c r="B146" s="555" t="s">
        <v>402</v>
      </c>
      <c r="C146" s="273">
        <v>4864952</v>
      </c>
      <c r="D146" s="258" t="s">
        <v>12</v>
      </c>
      <c r="E146" s="244" t="s">
        <v>300</v>
      </c>
      <c r="F146" s="258">
        <v>-625</v>
      </c>
      <c r="G146" s="252">
        <v>992005</v>
      </c>
      <c r="H146" s="253">
        <v>992002</v>
      </c>
      <c r="I146" s="259">
        <f>G146-H146</f>
        <v>3</v>
      </c>
      <c r="J146" s="259">
        <f>$F146*I146</f>
        <v>-1875</v>
      </c>
      <c r="K146" s="773">
        <f>J146/1000000</f>
        <v>-1.8749999999999999E-3</v>
      </c>
      <c r="L146" s="252">
        <v>1047</v>
      </c>
      <c r="M146" s="253">
        <v>1171</v>
      </c>
      <c r="N146" s="259">
        <f>L146-M146</f>
        <v>-124</v>
      </c>
      <c r="O146" s="259">
        <f>$F146*N146</f>
        <v>77500</v>
      </c>
      <c r="P146" s="773">
        <f>O146/1000000</f>
        <v>7.7499999999999999E-2</v>
      </c>
      <c r="Q146" s="353"/>
    </row>
    <row r="147" spans="1:17" s="490" customFormat="1" ht="15">
      <c r="A147" s="269">
        <v>9</v>
      </c>
      <c r="B147" s="555" t="s">
        <v>402</v>
      </c>
      <c r="C147" s="273">
        <v>4865039</v>
      </c>
      <c r="D147" s="258" t="s">
        <v>12</v>
      </c>
      <c r="E147" s="244" t="s">
        <v>300</v>
      </c>
      <c r="F147" s="258">
        <v>-500</v>
      </c>
      <c r="G147" s="252">
        <v>999605</v>
      </c>
      <c r="H147" s="253">
        <v>999605</v>
      </c>
      <c r="I147" s="259">
        <f>G147-H147</f>
        <v>0</v>
      </c>
      <c r="J147" s="259">
        <f>$F147*I147</f>
        <v>0</v>
      </c>
      <c r="K147" s="773">
        <f>J147/1000000</f>
        <v>0</v>
      </c>
      <c r="L147" s="252">
        <v>869</v>
      </c>
      <c r="M147" s="253">
        <v>851</v>
      </c>
      <c r="N147" s="259">
        <f>L147-M147</f>
        <v>18</v>
      </c>
      <c r="O147" s="259">
        <f>$F147*N147</f>
        <v>-9000</v>
      </c>
      <c r="P147" s="773">
        <f>O147/1000000</f>
        <v>-8.9999999999999993E-3</v>
      </c>
      <c r="Q147" s="353"/>
    </row>
    <row r="148" spans="1:17" s="490" customFormat="1" ht="15.75">
      <c r="A148" s="269"/>
      <c r="B148" s="550" t="s">
        <v>404</v>
      </c>
      <c r="C148" s="273"/>
      <c r="D148" s="258"/>
      <c r="E148" s="244"/>
      <c r="F148" s="258"/>
      <c r="G148" s="252"/>
      <c r="H148" s="253"/>
      <c r="I148" s="259"/>
      <c r="J148" s="259"/>
      <c r="K148" s="773"/>
      <c r="L148" s="252"/>
      <c r="M148" s="253"/>
      <c r="N148" s="259"/>
      <c r="O148" s="259"/>
      <c r="P148" s="773"/>
      <c r="Q148" s="353"/>
    </row>
    <row r="149" spans="1:17" s="490" customFormat="1" ht="15">
      <c r="A149" s="269">
        <v>10</v>
      </c>
      <c r="B149" s="555" t="s">
        <v>405</v>
      </c>
      <c r="C149" s="273">
        <v>4902510</v>
      </c>
      <c r="D149" s="258" t="s">
        <v>12</v>
      </c>
      <c r="E149" s="244" t="s">
        <v>300</v>
      </c>
      <c r="F149" s="258">
        <v>-400</v>
      </c>
      <c r="G149" s="252">
        <v>998562</v>
      </c>
      <c r="H149" s="253">
        <v>998570</v>
      </c>
      <c r="I149" s="259">
        <f>G149-H149</f>
        <v>-8</v>
      </c>
      <c r="J149" s="259">
        <f>$F149*I149</f>
        <v>3200</v>
      </c>
      <c r="K149" s="773">
        <f>J149/1000000</f>
        <v>3.2000000000000002E-3</v>
      </c>
      <c r="L149" s="252">
        <v>999999</v>
      </c>
      <c r="M149" s="253">
        <v>999936</v>
      </c>
      <c r="N149" s="259">
        <f t="shared" ref="N149:N154" si="18">L149-M149</f>
        <v>63</v>
      </c>
      <c r="O149" s="259">
        <f t="shared" ref="O149:O154" si="19">$F149*N149</f>
        <v>-25200</v>
      </c>
      <c r="P149" s="773">
        <f t="shared" ref="P149:P154" si="20">O149/1000000</f>
        <v>-2.52E-2</v>
      </c>
      <c r="Q149" s="353"/>
    </row>
    <row r="150" spans="1:17" s="490" customFormat="1" ht="15">
      <c r="A150" s="269"/>
      <c r="B150" s="555"/>
      <c r="C150" s="273"/>
      <c r="D150" s="258"/>
      <c r="E150" s="244"/>
      <c r="F150" s="258">
        <v>-400</v>
      </c>
      <c r="G150" s="252"/>
      <c r="H150" s="253"/>
      <c r="I150" s="259"/>
      <c r="J150" s="259"/>
      <c r="K150" s="773"/>
      <c r="L150" s="252">
        <v>40</v>
      </c>
      <c r="M150" s="253">
        <v>0</v>
      </c>
      <c r="N150" s="259">
        <f t="shared" si="18"/>
        <v>40</v>
      </c>
      <c r="O150" s="259">
        <f t="shared" si="19"/>
        <v>-16000</v>
      </c>
      <c r="P150" s="773">
        <f t="shared" si="20"/>
        <v>-1.6E-2</v>
      </c>
      <c r="Q150" s="353"/>
    </row>
    <row r="151" spans="1:17" s="490" customFormat="1" ht="15">
      <c r="A151" s="269">
        <v>11</v>
      </c>
      <c r="B151" s="555" t="s">
        <v>406</v>
      </c>
      <c r="C151" s="273">
        <v>4865140</v>
      </c>
      <c r="D151" s="258" t="s">
        <v>12</v>
      </c>
      <c r="E151" s="244" t="s">
        <v>300</v>
      </c>
      <c r="F151" s="258">
        <v>-937.5</v>
      </c>
      <c r="G151" s="252">
        <v>999251</v>
      </c>
      <c r="H151" s="253">
        <v>999252</v>
      </c>
      <c r="I151" s="259">
        <f>G151-H151</f>
        <v>-1</v>
      </c>
      <c r="J151" s="259">
        <f>$F151*I151</f>
        <v>937.5</v>
      </c>
      <c r="K151" s="773">
        <f>J151/1000000</f>
        <v>9.3749999999999997E-4</v>
      </c>
      <c r="L151" s="252">
        <v>999589</v>
      </c>
      <c r="M151" s="253">
        <v>999662</v>
      </c>
      <c r="N151" s="259">
        <f t="shared" si="18"/>
        <v>-73</v>
      </c>
      <c r="O151" s="259">
        <f t="shared" si="19"/>
        <v>68437.5</v>
      </c>
      <c r="P151" s="773">
        <f t="shared" si="20"/>
        <v>6.8437499999999998E-2</v>
      </c>
      <c r="Q151" s="353"/>
    </row>
    <row r="152" spans="1:17" s="490" customFormat="1" ht="15">
      <c r="A152" s="269">
        <v>12</v>
      </c>
      <c r="B152" s="555" t="s">
        <v>407</v>
      </c>
      <c r="C152" s="273">
        <v>4864808</v>
      </c>
      <c r="D152" s="258" t="s">
        <v>12</v>
      </c>
      <c r="E152" s="244" t="s">
        <v>300</v>
      </c>
      <c r="F152" s="258">
        <v>-187.5</v>
      </c>
      <c r="G152" s="252">
        <v>977799</v>
      </c>
      <c r="H152" s="253">
        <v>977801</v>
      </c>
      <c r="I152" s="259">
        <f>G152-H152</f>
        <v>-2</v>
      </c>
      <c r="J152" s="259">
        <f>$F152*I152</f>
        <v>375</v>
      </c>
      <c r="K152" s="773">
        <f>J152/1000000</f>
        <v>3.7500000000000001E-4</v>
      </c>
      <c r="L152" s="252">
        <v>2079</v>
      </c>
      <c r="M152" s="253">
        <v>2301</v>
      </c>
      <c r="N152" s="259">
        <f t="shared" si="18"/>
        <v>-222</v>
      </c>
      <c r="O152" s="259">
        <f t="shared" si="19"/>
        <v>41625</v>
      </c>
      <c r="P152" s="773">
        <f t="shared" si="20"/>
        <v>4.1625000000000002E-2</v>
      </c>
      <c r="Q152" s="353"/>
    </row>
    <row r="153" spans="1:17" s="490" customFormat="1" ht="15">
      <c r="A153" s="269">
        <v>13</v>
      </c>
      <c r="B153" s="555" t="s">
        <v>463</v>
      </c>
      <c r="C153" s="273">
        <v>4865080</v>
      </c>
      <c r="D153" s="258" t="s">
        <v>12</v>
      </c>
      <c r="E153" s="244" t="s">
        <v>300</v>
      </c>
      <c r="F153" s="258">
        <v>-2500</v>
      </c>
      <c r="G153" s="252">
        <v>999962</v>
      </c>
      <c r="H153" s="253">
        <v>999961</v>
      </c>
      <c r="I153" s="259">
        <f>G153-H153</f>
        <v>1</v>
      </c>
      <c r="J153" s="259">
        <f>$F153*I153</f>
        <v>-2500</v>
      </c>
      <c r="K153" s="773">
        <f>J153/1000000</f>
        <v>-2.5000000000000001E-3</v>
      </c>
      <c r="L153" s="252">
        <v>92</v>
      </c>
      <c r="M153" s="253">
        <v>41</v>
      </c>
      <c r="N153" s="259">
        <f t="shared" si="18"/>
        <v>51</v>
      </c>
      <c r="O153" s="259">
        <f t="shared" si="19"/>
        <v>-127500</v>
      </c>
      <c r="P153" s="773">
        <f t="shared" si="20"/>
        <v>-0.1275</v>
      </c>
      <c r="Q153" s="353"/>
    </row>
    <row r="154" spans="1:17" s="244" customFormat="1" ht="15.75" thickBot="1">
      <c r="A154" s="516">
        <v>14</v>
      </c>
      <c r="B154" s="551" t="s">
        <v>408</v>
      </c>
      <c r="C154" s="259">
        <v>4864796</v>
      </c>
      <c r="D154" s="556" t="s">
        <v>12</v>
      </c>
      <c r="E154" s="553" t="s">
        <v>300</v>
      </c>
      <c r="F154" s="259">
        <v>-125</v>
      </c>
      <c r="G154" s="252">
        <v>999998</v>
      </c>
      <c r="H154" s="253">
        <v>999999</v>
      </c>
      <c r="I154" s="552">
        <f>G154-H154</f>
        <v>-1</v>
      </c>
      <c r="J154" s="552">
        <f>$F154*I154</f>
        <v>125</v>
      </c>
      <c r="K154" s="766">
        <f>J154/1000000</f>
        <v>1.25E-4</v>
      </c>
      <c r="L154" s="337">
        <v>981</v>
      </c>
      <c r="M154" s="338">
        <v>293</v>
      </c>
      <c r="N154" s="552">
        <f t="shared" si="18"/>
        <v>688</v>
      </c>
      <c r="O154" s="552">
        <f t="shared" si="19"/>
        <v>-86000</v>
      </c>
      <c r="P154" s="766">
        <f t="shared" si="20"/>
        <v>-8.5999999999999993E-2</v>
      </c>
      <c r="Q154" s="557"/>
    </row>
    <row r="155" spans="1:17" ht="15.75" thickTop="1">
      <c r="A155" s="344"/>
      <c r="B155" s="344"/>
      <c r="C155" s="344"/>
      <c r="D155" s="344"/>
      <c r="E155" s="344"/>
      <c r="F155" s="344"/>
      <c r="G155" s="344"/>
      <c r="H155" s="344"/>
      <c r="I155" s="344"/>
      <c r="J155" s="344"/>
      <c r="K155" s="774"/>
      <c r="L155" s="399"/>
      <c r="M155" s="344"/>
      <c r="N155" s="344"/>
      <c r="O155" s="344"/>
      <c r="P155" s="774"/>
      <c r="Q155" s="344"/>
    </row>
    <row r="156" spans="1:17" ht="18">
      <c r="A156" s="362"/>
      <c r="B156" s="209" t="s">
        <v>267</v>
      </c>
      <c r="C156" s="362"/>
      <c r="D156" s="362"/>
      <c r="E156" s="362"/>
      <c r="F156" s="362"/>
      <c r="G156" s="362"/>
      <c r="H156" s="362"/>
      <c r="I156" s="362"/>
      <c r="J156" s="362"/>
      <c r="K156" s="104">
        <f>SUM(K133:K155)</f>
        <v>0.35792893999999992</v>
      </c>
      <c r="L156" s="362"/>
      <c r="M156" s="362"/>
      <c r="N156" s="362"/>
      <c r="O156" s="362"/>
      <c r="P156" s="104">
        <f>SUM(P133:P155)</f>
        <v>4.5482709999999954E-2</v>
      </c>
      <c r="Q156" s="362"/>
    </row>
    <row r="157" spans="1:17" ht="15.75">
      <c r="A157" s="362"/>
      <c r="B157" s="362"/>
      <c r="C157" s="362"/>
      <c r="D157" s="362"/>
      <c r="E157" s="362"/>
      <c r="F157" s="362"/>
      <c r="G157" s="362"/>
      <c r="H157" s="362"/>
      <c r="I157" s="362"/>
      <c r="J157" s="362"/>
      <c r="K157" s="775"/>
      <c r="L157" s="362"/>
      <c r="M157" s="362"/>
      <c r="N157" s="362"/>
      <c r="O157" s="362"/>
      <c r="P157" s="775"/>
      <c r="Q157" s="362"/>
    </row>
    <row r="158" spans="1:17" ht="15.75">
      <c r="A158" s="362"/>
      <c r="B158" s="362"/>
      <c r="C158" s="362"/>
      <c r="D158" s="362"/>
      <c r="E158" s="362"/>
      <c r="F158" s="362"/>
      <c r="G158" s="362"/>
      <c r="H158" s="362"/>
      <c r="I158" s="362"/>
      <c r="J158" s="362"/>
      <c r="K158" s="775"/>
      <c r="L158" s="362"/>
      <c r="M158" s="362"/>
      <c r="N158" s="362"/>
      <c r="O158" s="362"/>
      <c r="P158" s="775"/>
      <c r="Q158" s="362"/>
    </row>
    <row r="159" spans="1:17" ht="15.75">
      <c r="A159" s="362"/>
      <c r="B159" s="362"/>
      <c r="C159" s="362"/>
      <c r="D159" s="362"/>
      <c r="E159" s="362"/>
      <c r="F159" s="362"/>
      <c r="G159" s="362"/>
      <c r="H159" s="362"/>
      <c r="I159" s="362"/>
      <c r="J159" s="362"/>
      <c r="K159" s="775"/>
      <c r="L159" s="362"/>
      <c r="M159" s="362"/>
      <c r="N159" s="362"/>
      <c r="O159" s="362"/>
      <c r="P159" s="775"/>
      <c r="Q159" s="362"/>
    </row>
    <row r="160" spans="1:17" ht="15.75">
      <c r="A160" s="362"/>
      <c r="B160" s="362"/>
      <c r="C160" s="362"/>
      <c r="D160" s="362"/>
      <c r="E160" s="362"/>
      <c r="F160" s="362"/>
      <c r="G160" s="362"/>
      <c r="H160" s="362"/>
      <c r="I160" s="362"/>
      <c r="J160" s="362"/>
      <c r="K160" s="775"/>
      <c r="L160" s="362"/>
      <c r="M160" s="362"/>
      <c r="N160" s="362"/>
      <c r="O160" s="362"/>
      <c r="P160" s="775"/>
      <c r="Q160" s="362"/>
    </row>
    <row r="161" spans="1:17" ht="15.75">
      <c r="A161" s="362"/>
      <c r="B161" s="362"/>
      <c r="C161" s="362"/>
      <c r="D161" s="362"/>
      <c r="E161" s="362"/>
      <c r="F161" s="362"/>
      <c r="G161" s="362"/>
      <c r="H161" s="362"/>
      <c r="I161" s="362"/>
      <c r="J161" s="362"/>
      <c r="K161" s="775"/>
      <c r="L161" s="362"/>
      <c r="M161" s="362"/>
      <c r="N161" s="362"/>
      <c r="O161" s="362"/>
      <c r="P161" s="775"/>
      <c r="Q161" s="362"/>
    </row>
    <row r="162" spans="1:17" ht="13.5" thickBot="1">
      <c r="A162" s="413"/>
      <c r="B162" s="413"/>
      <c r="C162" s="413"/>
      <c r="D162" s="413"/>
      <c r="E162" s="413"/>
      <c r="F162" s="413"/>
      <c r="G162" s="413"/>
      <c r="H162" s="413"/>
      <c r="I162" s="413"/>
      <c r="J162" s="413"/>
      <c r="K162" s="776"/>
      <c r="L162" s="413"/>
      <c r="M162" s="413"/>
      <c r="N162" s="413"/>
      <c r="O162" s="413"/>
      <c r="P162" s="776"/>
      <c r="Q162" s="413"/>
    </row>
    <row r="163" spans="1:17" ht="31.5" customHeight="1">
      <c r="A163" s="105" t="s">
        <v>216</v>
      </c>
      <c r="B163" s="106"/>
      <c r="C163" s="106"/>
      <c r="D163" s="107"/>
      <c r="E163" s="108"/>
      <c r="F163" s="107"/>
      <c r="G163" s="107"/>
      <c r="H163" s="106"/>
      <c r="I163" s="109"/>
      <c r="J163" s="110"/>
      <c r="K163" s="111"/>
      <c r="L163" s="410"/>
      <c r="M163" s="410"/>
      <c r="N163" s="410"/>
      <c r="O163" s="410"/>
      <c r="P163" s="666"/>
      <c r="Q163" s="411"/>
    </row>
    <row r="164" spans="1:17" ht="28.5" customHeight="1">
      <c r="A164" s="112" t="s">
        <v>264</v>
      </c>
      <c r="B164" s="66"/>
      <c r="C164" s="66"/>
      <c r="D164" s="66"/>
      <c r="E164" s="67"/>
      <c r="F164" s="66"/>
      <c r="G164" s="66"/>
      <c r="H164" s="66"/>
      <c r="I164" s="68"/>
      <c r="J164" s="66"/>
      <c r="K164" s="104">
        <f>K122</f>
        <v>-1.0153203799999997</v>
      </c>
      <c r="L164" s="362"/>
      <c r="M164" s="362"/>
      <c r="N164" s="362"/>
      <c r="O164" s="362"/>
      <c r="P164" s="104">
        <f>P122</f>
        <v>-23.317365258999999</v>
      </c>
      <c r="Q164" s="412"/>
    </row>
    <row r="165" spans="1:17" ht="28.5" customHeight="1">
      <c r="A165" s="112" t="s">
        <v>265</v>
      </c>
      <c r="B165" s="66"/>
      <c r="C165" s="66"/>
      <c r="D165" s="66"/>
      <c r="E165" s="67"/>
      <c r="F165" s="66"/>
      <c r="G165" s="66"/>
      <c r="H165" s="66"/>
      <c r="I165" s="68"/>
      <c r="J165" s="66"/>
      <c r="K165" s="104">
        <f>K156</f>
        <v>0.35792893999999992</v>
      </c>
      <c r="L165" s="362"/>
      <c r="M165" s="362"/>
      <c r="N165" s="362"/>
      <c r="O165" s="362"/>
      <c r="P165" s="104">
        <f>P156</f>
        <v>4.5482709999999954E-2</v>
      </c>
      <c r="Q165" s="412"/>
    </row>
    <row r="166" spans="1:17" ht="28.5" customHeight="1">
      <c r="A166" s="112" t="s">
        <v>217</v>
      </c>
      <c r="B166" s="66"/>
      <c r="C166" s="66"/>
      <c r="D166" s="66"/>
      <c r="E166" s="67"/>
      <c r="F166" s="66"/>
      <c r="G166" s="66"/>
      <c r="H166" s="66"/>
      <c r="I166" s="68"/>
      <c r="J166" s="66"/>
      <c r="K166" s="104">
        <f>'ROHTAK ROAD'!K43</f>
        <v>1.8749999999999999E-3</v>
      </c>
      <c r="L166" s="362"/>
      <c r="M166" s="362"/>
      <c r="N166" s="362"/>
      <c r="O166" s="362"/>
      <c r="P166" s="104">
        <f>'ROHTAK ROAD'!P43</f>
        <v>0.41984375000000002</v>
      </c>
      <c r="Q166" s="412"/>
    </row>
    <row r="167" spans="1:17" ht="27.75" customHeight="1" thickBot="1">
      <c r="A167" s="114" t="s">
        <v>218</v>
      </c>
      <c r="B167" s="113"/>
      <c r="C167" s="113"/>
      <c r="D167" s="113"/>
      <c r="E167" s="113"/>
      <c r="F167" s="113"/>
      <c r="G167" s="113"/>
      <c r="H167" s="113"/>
      <c r="I167" s="113"/>
      <c r="J167" s="113"/>
      <c r="K167" s="315">
        <f>SUM(K164:K166)</f>
        <v>-0.65551643999999987</v>
      </c>
      <c r="L167" s="413"/>
      <c r="M167" s="413"/>
      <c r="N167" s="413"/>
      <c r="O167" s="413"/>
      <c r="P167" s="315">
        <f>SUM(P164:P166)</f>
        <v>-22.852038798999999</v>
      </c>
      <c r="Q167" s="414"/>
    </row>
    <row r="171" spans="1:17" ht="13.5" thickBot="1">
      <c r="A171" s="177"/>
    </row>
    <row r="172" spans="1:17">
      <c r="A172" s="415"/>
      <c r="B172" s="416"/>
      <c r="C172" s="416"/>
      <c r="D172" s="416"/>
      <c r="E172" s="416"/>
      <c r="F172" s="416"/>
      <c r="G172" s="416"/>
      <c r="H172" s="410"/>
      <c r="I172" s="410"/>
      <c r="J172" s="410"/>
      <c r="K172" s="666"/>
      <c r="L172" s="410"/>
      <c r="M172" s="410"/>
      <c r="N172" s="410"/>
      <c r="O172" s="410"/>
      <c r="P172" s="666"/>
      <c r="Q172" s="411"/>
    </row>
    <row r="173" spans="1:17" ht="23.25">
      <c r="A173" s="417" t="s">
        <v>282</v>
      </c>
      <c r="B173" s="418"/>
      <c r="C173" s="418"/>
      <c r="D173" s="418"/>
      <c r="E173" s="418"/>
      <c r="F173" s="418"/>
      <c r="G173" s="418"/>
      <c r="H173" s="362"/>
      <c r="I173" s="362"/>
      <c r="J173" s="362"/>
      <c r="K173" s="771"/>
      <c r="L173" s="362"/>
      <c r="M173" s="362"/>
      <c r="N173" s="362"/>
      <c r="O173" s="362"/>
      <c r="P173" s="771"/>
      <c r="Q173" s="412"/>
    </row>
    <row r="174" spans="1:17">
      <c r="A174" s="419"/>
      <c r="B174" s="418"/>
      <c r="C174" s="418"/>
      <c r="D174" s="418"/>
      <c r="E174" s="418"/>
      <c r="F174" s="418"/>
      <c r="G174" s="418"/>
      <c r="H174" s="362"/>
      <c r="I174" s="362"/>
      <c r="J174" s="362"/>
      <c r="K174" s="771"/>
      <c r="L174" s="362"/>
      <c r="M174" s="362"/>
      <c r="N174" s="362"/>
      <c r="O174" s="362"/>
      <c r="P174" s="771"/>
      <c r="Q174" s="412"/>
    </row>
    <row r="175" spans="1:17" ht="15.75">
      <c r="A175" s="420"/>
      <c r="B175" s="421"/>
      <c r="C175" s="421"/>
      <c r="D175" s="421"/>
      <c r="E175" s="421"/>
      <c r="F175" s="421"/>
      <c r="G175" s="421"/>
      <c r="H175" s="362"/>
      <c r="I175" s="362"/>
      <c r="J175" s="362"/>
      <c r="K175" s="777" t="s">
        <v>294</v>
      </c>
      <c r="L175" s="362"/>
      <c r="M175" s="362"/>
      <c r="N175" s="362"/>
      <c r="O175" s="362"/>
      <c r="P175" s="777" t="s">
        <v>295</v>
      </c>
      <c r="Q175" s="412"/>
    </row>
    <row r="176" spans="1:17">
      <c r="A176" s="422"/>
      <c r="B176" s="75"/>
      <c r="C176" s="75"/>
      <c r="D176" s="75"/>
      <c r="E176" s="75"/>
      <c r="F176" s="75"/>
      <c r="G176" s="75"/>
      <c r="H176" s="362"/>
      <c r="I176" s="362"/>
      <c r="J176" s="362"/>
      <c r="K176" s="771"/>
      <c r="L176" s="362"/>
      <c r="M176" s="362"/>
      <c r="N176" s="362"/>
      <c r="O176" s="362"/>
      <c r="P176" s="771"/>
      <c r="Q176" s="412"/>
    </row>
    <row r="177" spans="1:17">
      <c r="A177" s="422"/>
      <c r="B177" s="75"/>
      <c r="C177" s="75"/>
      <c r="D177" s="75"/>
      <c r="E177" s="75"/>
      <c r="F177" s="75"/>
      <c r="G177" s="75"/>
      <c r="H177" s="362"/>
      <c r="I177" s="362"/>
      <c r="J177" s="362"/>
      <c r="K177" s="771"/>
      <c r="L177" s="362"/>
      <c r="M177" s="362"/>
      <c r="N177" s="362"/>
      <c r="O177" s="362"/>
      <c r="P177" s="771"/>
      <c r="Q177" s="412"/>
    </row>
    <row r="178" spans="1:17" ht="24.75" customHeight="1">
      <c r="A178" s="423" t="s">
        <v>285</v>
      </c>
      <c r="B178" s="424"/>
      <c r="C178" s="424"/>
      <c r="D178" s="425"/>
      <c r="E178" s="425"/>
      <c r="F178" s="426"/>
      <c r="G178" s="425"/>
      <c r="H178" s="362"/>
      <c r="I178" s="362"/>
      <c r="J178" s="362"/>
      <c r="K178" s="427">
        <f>K167</f>
        <v>-0.65551643999999987</v>
      </c>
      <c r="L178" s="425" t="s">
        <v>283</v>
      </c>
      <c r="M178" s="362"/>
      <c r="N178" s="362"/>
      <c r="O178" s="362"/>
      <c r="P178" s="427">
        <f>P167</f>
        <v>-22.852038798999999</v>
      </c>
      <c r="Q178" s="428" t="s">
        <v>283</v>
      </c>
    </row>
    <row r="179" spans="1:17" ht="15">
      <c r="A179" s="429"/>
      <c r="B179" s="430"/>
      <c r="C179" s="430"/>
      <c r="D179" s="418"/>
      <c r="E179" s="418"/>
      <c r="F179" s="431"/>
      <c r="G179" s="418"/>
      <c r="H179" s="362"/>
      <c r="I179" s="362"/>
      <c r="J179" s="362"/>
      <c r="K179" s="427"/>
      <c r="L179" s="418"/>
      <c r="M179" s="362"/>
      <c r="N179" s="362"/>
      <c r="O179" s="362"/>
      <c r="P179" s="427"/>
      <c r="Q179" s="432"/>
    </row>
    <row r="180" spans="1:17" ht="21.75" customHeight="1">
      <c r="A180" s="433" t="s">
        <v>284</v>
      </c>
      <c r="B180" s="34"/>
      <c r="C180" s="34"/>
      <c r="D180" s="418"/>
      <c r="E180" s="418"/>
      <c r="F180" s="434"/>
      <c r="G180" s="425"/>
      <c r="H180" s="362"/>
      <c r="I180" s="362"/>
      <c r="J180" s="362"/>
      <c r="K180" s="427">
        <f>'STEPPED UP GENCO'!K74</f>
        <v>0.42082662300000001</v>
      </c>
      <c r="L180" s="425" t="s">
        <v>283</v>
      </c>
      <c r="M180" s="362"/>
      <c r="N180" s="362"/>
      <c r="O180" s="362"/>
      <c r="P180" s="427">
        <f>'STEPPED UP GENCO'!P74</f>
        <v>1.3030134749999998</v>
      </c>
      <c r="Q180" s="428" t="s">
        <v>283</v>
      </c>
    </row>
    <row r="181" spans="1:17">
      <c r="A181" s="435"/>
      <c r="B181" s="362"/>
      <c r="C181" s="362"/>
      <c r="D181" s="362"/>
      <c r="E181" s="362"/>
      <c r="F181" s="362"/>
      <c r="G181" s="362"/>
      <c r="H181" s="362"/>
      <c r="I181" s="362"/>
      <c r="J181" s="362"/>
      <c r="K181" s="771"/>
      <c r="L181" s="362"/>
      <c r="M181" s="362"/>
      <c r="N181" s="362"/>
      <c r="O181" s="362"/>
      <c r="P181" s="771"/>
      <c r="Q181" s="412"/>
    </row>
    <row r="182" spans="1:17" ht="2.25" customHeight="1">
      <c r="A182" s="435"/>
      <c r="B182" s="362"/>
      <c r="C182" s="362"/>
      <c r="D182" s="362"/>
      <c r="E182" s="362"/>
      <c r="F182" s="362"/>
      <c r="G182" s="362"/>
      <c r="H182" s="362"/>
      <c r="I182" s="362"/>
      <c r="J182" s="362"/>
      <c r="K182" s="771"/>
      <c r="L182" s="362"/>
      <c r="M182" s="362"/>
      <c r="N182" s="362"/>
      <c r="O182" s="362"/>
      <c r="P182" s="771"/>
      <c r="Q182" s="412"/>
    </row>
    <row r="183" spans="1:17" ht="7.5" customHeight="1">
      <c r="A183" s="435"/>
      <c r="B183" s="362"/>
      <c r="C183" s="362"/>
      <c r="D183" s="362"/>
      <c r="E183" s="362"/>
      <c r="F183" s="362"/>
      <c r="G183" s="362"/>
      <c r="H183" s="362"/>
      <c r="I183" s="362"/>
      <c r="J183" s="362"/>
      <c r="K183" s="771"/>
      <c r="L183" s="362"/>
      <c r="M183" s="362"/>
      <c r="N183" s="362"/>
      <c r="O183" s="362"/>
      <c r="P183" s="771"/>
      <c r="Q183" s="412"/>
    </row>
    <row r="184" spans="1:17" ht="21" thickBot="1">
      <c r="A184" s="436"/>
      <c r="B184" s="413"/>
      <c r="C184" s="413"/>
      <c r="D184" s="413"/>
      <c r="E184" s="413"/>
      <c r="F184" s="413"/>
      <c r="G184" s="413"/>
      <c r="H184" s="437"/>
      <c r="I184" s="437"/>
      <c r="J184" s="438" t="s">
        <v>286</v>
      </c>
      <c r="K184" s="439">
        <f>SUM(K178:K183)</f>
        <v>-0.23468981699999986</v>
      </c>
      <c r="L184" s="437" t="s">
        <v>283</v>
      </c>
      <c r="M184" s="440"/>
      <c r="N184" s="413"/>
      <c r="O184" s="413"/>
      <c r="P184" s="439">
        <f>SUM(P178:P183)</f>
        <v>-21.549025323999999</v>
      </c>
      <c r="Q184" s="441" t="s">
        <v>283</v>
      </c>
    </row>
  </sheetData>
  <phoneticPr fontId="5" type="noConversion"/>
  <printOptions horizontalCentered="1"/>
  <pageMargins left="0.39370078740157483" right="0.23622047244094491" top="0" bottom="0" header="0.39370078740157483" footer="0.15748031496062992"/>
  <pageSetup scale="52" orientation="landscape" r:id="rId1"/>
  <headerFooter alignWithMargins="0"/>
  <rowBreaks count="2" manualBreakCount="2">
    <brk id="73" max="16" man="1"/>
    <brk id="127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8"/>
  <sheetViews>
    <sheetView workbookViewId="0">
      <selection activeCell="L34" sqref="L34"/>
    </sheetView>
  </sheetViews>
  <sheetFormatPr defaultRowHeight="12.75"/>
  <cols>
    <col min="1" max="1" width="12.85546875" bestFit="1" customWidth="1"/>
    <col min="2" max="2" width="14.28515625" customWidth="1"/>
  </cols>
  <sheetData>
    <row r="1" spans="1:3" ht="20.25">
      <c r="A1" s="608"/>
      <c r="B1" s="218"/>
      <c r="C1" s="609"/>
    </row>
    <row r="2" spans="1:3" ht="20.25">
      <c r="A2" s="608"/>
      <c r="B2" s="218"/>
      <c r="C2" s="609"/>
    </row>
    <row r="3" spans="1:3" ht="20.25">
      <c r="A3" s="608"/>
      <c r="B3" s="218"/>
      <c r="C3" s="609"/>
    </row>
    <row r="4" spans="1:3" ht="20.25">
      <c r="A4" s="608"/>
      <c r="B4" s="218"/>
      <c r="C4" s="609"/>
    </row>
    <row r="5" spans="1:3" ht="20.25">
      <c r="A5" s="608"/>
      <c r="B5" s="218"/>
      <c r="C5" s="609"/>
    </row>
    <row r="6" spans="1:3" ht="20.25">
      <c r="A6" s="608"/>
      <c r="B6" s="218"/>
      <c r="C6" s="609"/>
    </row>
    <row r="7" spans="1:3" ht="20.25">
      <c r="A7" s="608"/>
      <c r="B7" s="218"/>
      <c r="C7" s="609"/>
    </row>
    <row r="8" spans="1:3" ht="20.25">
      <c r="A8" s="608"/>
      <c r="B8" s="218"/>
      <c r="C8" s="609"/>
    </row>
    <row r="9" spans="1:3" ht="20.25">
      <c r="A9" s="608"/>
      <c r="B9" s="218"/>
      <c r="C9" s="609"/>
    </row>
    <row r="10" spans="1:3" ht="20.25">
      <c r="A10" s="608"/>
      <c r="B10" s="218"/>
      <c r="C10" s="609"/>
    </row>
    <row r="11" spans="1:3" ht="20.25">
      <c r="A11" s="608"/>
      <c r="B11" s="218"/>
      <c r="C11" s="609"/>
    </row>
    <row r="12" spans="1:3" ht="20.25">
      <c r="A12" s="608"/>
      <c r="B12" s="218"/>
      <c r="C12" s="609"/>
    </row>
    <row r="13" spans="1:3" ht="20.25">
      <c r="A13" s="608"/>
      <c r="B13" s="218"/>
      <c r="C13" s="609"/>
    </row>
    <row r="14" spans="1:3" ht="20.25">
      <c r="A14" s="608"/>
      <c r="B14" s="218"/>
      <c r="C14" s="609"/>
    </row>
    <row r="15" spans="1:3" ht="20.25">
      <c r="A15" s="608"/>
      <c r="B15" s="218"/>
      <c r="C15" s="609"/>
    </row>
    <row r="16" spans="1:3" ht="20.25">
      <c r="A16" s="608"/>
      <c r="B16" s="218"/>
      <c r="C16" s="609"/>
    </row>
    <row r="17" spans="1:3" ht="20.25">
      <c r="A17" s="607"/>
      <c r="B17" s="220"/>
      <c r="C17" s="609"/>
    </row>
    <row r="18" spans="1:3" ht="20.25">
      <c r="A18" s="608"/>
      <c r="B18" s="218"/>
      <c r="C18" s="609"/>
    </row>
    <row r="19" spans="1:3" ht="20.25">
      <c r="A19" s="608"/>
      <c r="B19" s="218"/>
      <c r="C19" s="609"/>
    </row>
    <row r="20" spans="1:3" ht="20.25">
      <c r="A20" s="608"/>
      <c r="B20" s="218"/>
      <c r="C20" s="609"/>
    </row>
    <row r="21" spans="1:3" ht="20.25">
      <c r="A21" s="608"/>
      <c r="B21" s="218"/>
      <c r="C21" s="609"/>
    </row>
    <row r="22" spans="1:3" ht="20.25">
      <c r="A22" s="608"/>
      <c r="B22" s="218"/>
      <c r="C22" s="609"/>
    </row>
    <row r="23" spans="1:3" ht="20.25">
      <c r="A23" s="608"/>
      <c r="C23" s="609"/>
    </row>
    <row r="24" spans="1:3" ht="20.25">
      <c r="A24" s="608"/>
      <c r="C24" s="609"/>
    </row>
    <row r="25" spans="1:3" ht="20.25">
      <c r="A25" s="608"/>
      <c r="C25" s="609"/>
    </row>
    <row r="26" spans="1:3" ht="20.25">
      <c r="A26" s="608"/>
      <c r="B26" s="218"/>
      <c r="C26" s="609"/>
    </row>
    <row r="27" spans="1:3" ht="20.25">
      <c r="A27" s="608"/>
      <c r="B27" s="218"/>
      <c r="C27" s="609"/>
    </row>
    <row r="28" spans="1:3" ht="20.25">
      <c r="A28" s="608"/>
      <c r="B28" s="218"/>
      <c r="C28" s="609"/>
    </row>
    <row r="29" spans="1:3" ht="20.25">
      <c r="A29" s="608"/>
      <c r="B29" s="218"/>
      <c r="C29" s="609"/>
    </row>
    <row r="30" spans="1:3" ht="20.25">
      <c r="A30" s="608"/>
      <c r="B30" s="218"/>
      <c r="C30" s="609"/>
    </row>
    <row r="31" spans="1:3" ht="20.25">
      <c r="A31" s="608"/>
      <c r="B31" s="218"/>
      <c r="C31" s="609"/>
    </row>
    <row r="32" spans="1:3">
      <c r="A32" s="125"/>
      <c r="B32" s="125"/>
      <c r="C32" s="609"/>
    </row>
    <row r="33" spans="1:3">
      <c r="A33" s="125"/>
      <c r="B33" s="125"/>
      <c r="C33" s="609"/>
    </row>
    <row r="34" spans="1:3">
      <c r="A34" s="124"/>
      <c r="B34" s="124"/>
      <c r="C34" s="609"/>
    </row>
    <row r="35" spans="1:3">
      <c r="A35" s="125"/>
      <c r="B35" s="125"/>
      <c r="C35" s="609"/>
    </row>
    <row r="36" spans="1:3">
      <c r="A36" s="125"/>
      <c r="B36" s="125"/>
      <c r="C36" s="609"/>
    </row>
    <row r="37" spans="1:3">
      <c r="A37" s="125"/>
      <c r="B37" s="125"/>
      <c r="C37" s="609"/>
    </row>
    <row r="38" spans="1:3">
      <c r="A38" s="125"/>
      <c r="B38" s="125"/>
      <c r="C38" s="609"/>
    </row>
    <row r="39" spans="1:3">
      <c r="A39" s="125"/>
      <c r="B39" s="125"/>
      <c r="C39" s="609"/>
    </row>
    <row r="40" spans="1:3">
      <c r="A40" s="125"/>
      <c r="B40" s="125"/>
      <c r="C40" s="609"/>
    </row>
    <row r="41" spans="1:3">
      <c r="A41" s="125"/>
      <c r="B41" s="125"/>
      <c r="C41" s="609"/>
    </row>
    <row r="42" spans="1:3">
      <c r="A42" s="125"/>
      <c r="B42" s="125"/>
      <c r="C42" s="609"/>
    </row>
    <row r="43" spans="1:3">
      <c r="A43" s="125"/>
      <c r="B43" s="125"/>
      <c r="C43" s="609"/>
    </row>
    <row r="44" spans="1:3">
      <c r="A44" s="125"/>
      <c r="B44" s="125"/>
      <c r="C44" s="609"/>
    </row>
    <row r="45" spans="1:3" ht="14.25">
      <c r="A45" s="244"/>
      <c r="B45" s="244"/>
      <c r="C45" s="609"/>
    </row>
    <row r="46" spans="1:3">
      <c r="A46" s="125"/>
      <c r="B46" s="125"/>
      <c r="C46" s="609"/>
    </row>
    <row r="47" spans="1:3">
      <c r="A47" s="125"/>
      <c r="B47" s="125"/>
      <c r="C47" s="609"/>
    </row>
    <row r="48" spans="1:3">
      <c r="A48" s="125"/>
      <c r="B48" s="125"/>
      <c r="C48" s="609"/>
    </row>
    <row r="49" spans="1:3">
      <c r="A49" s="125"/>
      <c r="B49" s="125"/>
      <c r="C49" s="609"/>
    </row>
    <row r="50" spans="1:3">
      <c r="A50" s="125"/>
      <c r="B50" s="125"/>
      <c r="C50" s="609"/>
    </row>
    <row r="51" spans="1:3">
      <c r="A51" s="125"/>
      <c r="B51" s="125"/>
      <c r="C51" s="609"/>
    </row>
    <row r="52" spans="1:3">
      <c r="A52" s="362"/>
      <c r="B52" s="362"/>
      <c r="C52" s="609"/>
    </row>
    <row r="53" spans="1:3">
      <c r="A53" s="127"/>
      <c r="B53" s="127"/>
      <c r="C53" s="609"/>
    </row>
    <row r="54" spans="1:3">
      <c r="A54" s="362"/>
      <c r="B54" s="362"/>
      <c r="C54" s="609"/>
    </row>
    <row r="55" spans="1:3">
      <c r="A55" s="597"/>
      <c r="B55" s="597"/>
      <c r="C55" s="609"/>
    </row>
    <row r="56" spans="1:3">
      <c r="A56" s="127"/>
      <c r="B56" s="127"/>
      <c r="C56" s="609"/>
    </row>
    <row r="57" spans="1:3">
      <c r="A57" s="125"/>
      <c r="B57" s="125"/>
      <c r="C57" s="609"/>
    </row>
    <row r="58" spans="1:3">
      <c r="A58" s="125"/>
      <c r="B58" s="125"/>
      <c r="C58" s="609"/>
    </row>
    <row r="59" spans="1:3" ht="16.5">
      <c r="A59" s="249"/>
      <c r="B59" s="249"/>
      <c r="C59" s="609"/>
    </row>
    <row r="60" spans="1:3">
      <c r="A60" s="125"/>
      <c r="B60" s="125"/>
      <c r="C60" s="609"/>
    </row>
    <row r="61" spans="1:3">
      <c r="A61" s="125"/>
      <c r="B61" s="125"/>
      <c r="C61" s="609"/>
    </row>
    <row r="62" spans="1:3">
      <c r="A62" s="127"/>
      <c r="B62" s="127"/>
      <c r="C62" s="609"/>
    </row>
    <row r="63" spans="1:3">
      <c r="A63" s="127"/>
      <c r="B63" s="127"/>
      <c r="C63" s="609"/>
    </row>
    <row r="64" spans="1:3">
      <c r="A64" s="132"/>
      <c r="B64" s="132"/>
      <c r="C64" s="609"/>
    </row>
    <row r="65" spans="1:3" ht="18">
      <c r="A65" s="462"/>
      <c r="B65" s="230"/>
      <c r="C65" s="609"/>
    </row>
    <row r="66" spans="1:3" ht="18">
      <c r="A66" s="462"/>
      <c r="B66" s="230"/>
      <c r="C66" s="609"/>
    </row>
    <row r="67" spans="1:3" ht="18">
      <c r="A67" s="462"/>
      <c r="B67" s="230"/>
      <c r="C67" s="609"/>
    </row>
    <row r="68" spans="1:3" ht="18.75" thickBot="1">
      <c r="A68" s="605"/>
      <c r="B68" s="230"/>
      <c r="C68" s="595"/>
    </row>
    <row r="69" spans="1:3" ht="20.25">
      <c r="A69" s="606"/>
      <c r="B69" s="230"/>
      <c r="C69" s="595"/>
    </row>
    <row r="70" spans="1:3" ht="20.25">
      <c r="A70" s="606"/>
      <c r="B70" s="230"/>
      <c r="C70" s="595"/>
    </row>
    <row r="71" spans="1:3" ht="20.25">
      <c r="A71" s="606"/>
      <c r="B71" s="230"/>
      <c r="C71" s="595"/>
    </row>
    <row r="72" spans="1:3" ht="20.25">
      <c r="A72" s="606"/>
      <c r="B72" s="230"/>
      <c r="C72" s="595"/>
    </row>
    <row r="73" spans="1:3" ht="20.25">
      <c r="A73" s="606"/>
      <c r="B73" s="230"/>
      <c r="C73" s="595"/>
    </row>
    <row r="74" spans="1:3" ht="20.25">
      <c r="A74" s="606"/>
      <c r="B74" s="230"/>
      <c r="C74" s="595"/>
    </row>
    <row r="75" spans="1:3" ht="20.25">
      <c r="A75" s="606"/>
      <c r="B75" s="230"/>
      <c r="C75" s="595"/>
    </row>
    <row r="76" spans="1:3" ht="18.75" thickBot="1">
      <c r="A76" s="37"/>
      <c r="B76" s="230"/>
      <c r="C76" s="595"/>
    </row>
    <row r="77" spans="1:3">
      <c r="C77" s="595"/>
    </row>
    <row r="78" spans="1:3">
      <c r="C78" s="595"/>
    </row>
    <row r="79" spans="1:3" ht="18">
      <c r="B79" s="589"/>
      <c r="C79" s="595"/>
    </row>
    <row r="80" spans="1:3" ht="18">
      <c r="A80" s="594"/>
      <c r="B80" s="589"/>
      <c r="C80" s="595"/>
    </row>
    <row r="81" spans="1:3" ht="18">
      <c r="A81" s="594"/>
      <c r="B81" s="230"/>
      <c r="C81" s="595"/>
    </row>
    <row r="82" spans="1:3" ht="18">
      <c r="A82" s="594"/>
      <c r="B82" s="589"/>
      <c r="C82" s="595"/>
    </row>
    <row r="83" spans="1:3" ht="18">
      <c r="A83" s="594"/>
      <c r="B83" s="230"/>
      <c r="C83" s="595"/>
    </row>
    <row r="84" spans="1:3" ht="18">
      <c r="A84" s="594"/>
      <c r="B84" s="230"/>
      <c r="C84" s="595"/>
    </row>
    <row r="85" spans="1:3" ht="18">
      <c r="A85" s="594"/>
      <c r="B85" s="230"/>
      <c r="C85" s="595"/>
    </row>
    <row r="86" spans="1:3" ht="18">
      <c r="A86" s="594"/>
      <c r="B86" s="230"/>
      <c r="C86" s="595"/>
    </row>
    <row r="87" spans="1:3" ht="18">
      <c r="A87" s="594"/>
      <c r="B87" s="589"/>
      <c r="C87" s="595"/>
    </row>
    <row r="88" spans="1:3" ht="18">
      <c r="A88" s="594"/>
      <c r="B88" s="230"/>
      <c r="C88" s="595"/>
    </row>
    <row r="89" spans="1:3" ht="18">
      <c r="A89" s="600"/>
      <c r="B89" s="592"/>
      <c r="C89" s="595"/>
    </row>
    <row r="90" spans="1:3" ht="18">
      <c r="A90" s="594"/>
      <c r="B90" s="230"/>
      <c r="C90" s="595"/>
    </row>
    <row r="91" spans="1:3" ht="18">
      <c r="A91" s="594"/>
      <c r="B91" s="230"/>
      <c r="C91" s="595"/>
    </row>
    <row r="92" spans="1:3" ht="18">
      <c r="A92" s="200"/>
      <c r="B92" s="212"/>
      <c r="C92" s="595"/>
    </row>
    <row r="93" spans="1:3" ht="16.5">
      <c r="A93" s="593"/>
      <c r="B93" s="249"/>
      <c r="C93" s="595"/>
    </row>
    <row r="94" spans="1:3" ht="18">
      <c r="A94" s="594"/>
      <c r="C94" s="595"/>
    </row>
    <row r="95" spans="1:3" ht="18">
      <c r="A95" s="594"/>
      <c r="B95" s="230"/>
      <c r="C95" s="595"/>
    </row>
    <row r="96" spans="1:3" ht="18">
      <c r="A96" s="594"/>
      <c r="B96" s="230"/>
      <c r="C96" s="595"/>
    </row>
    <row r="97" spans="1:3" ht="18">
      <c r="A97" s="594"/>
      <c r="B97" s="230"/>
      <c r="C97" s="595"/>
    </row>
    <row r="98" spans="1:3" ht="16.5">
      <c r="A98" s="593"/>
      <c r="B98" s="249"/>
      <c r="C98" s="595"/>
    </row>
    <row r="99" spans="1:3" ht="16.5">
      <c r="A99" s="593"/>
      <c r="B99" s="249"/>
      <c r="C99" s="595"/>
    </row>
    <row r="100" spans="1:3" ht="16.5">
      <c r="A100" s="593"/>
      <c r="B100" s="249"/>
      <c r="C100" s="595"/>
    </row>
    <row r="101" spans="1:3" ht="16.5">
      <c r="A101" s="593"/>
      <c r="B101" s="249"/>
      <c r="C101" s="595"/>
    </row>
    <row r="102" spans="1:3" ht="16.5">
      <c r="A102" s="593"/>
      <c r="B102" s="249"/>
      <c r="C102" s="595"/>
    </row>
    <row r="103" spans="1:3" ht="16.5">
      <c r="A103" s="593"/>
      <c r="B103" s="249"/>
      <c r="C103" s="595"/>
    </row>
    <row r="104" spans="1:3" ht="16.5">
      <c r="A104" s="593"/>
      <c r="B104" s="249"/>
      <c r="C104" s="595"/>
    </row>
    <row r="105" spans="1:3" ht="16.5">
      <c r="A105" s="593"/>
      <c r="B105" s="249"/>
      <c r="C105" s="595"/>
    </row>
    <row r="106" spans="1:3" ht="16.5">
      <c r="A106" s="593"/>
      <c r="B106" s="249"/>
      <c r="C106" s="595"/>
    </row>
    <row r="107" spans="1:3" ht="16.5">
      <c r="A107" s="593"/>
      <c r="B107" s="591"/>
      <c r="C107" s="595"/>
    </row>
    <row r="108" spans="1:3" ht="16.5">
      <c r="A108" s="593"/>
      <c r="B108" s="591"/>
      <c r="C108" s="595"/>
    </row>
    <row r="109" spans="1:3" ht="16.5">
      <c r="A109" s="593"/>
      <c r="B109" s="591"/>
      <c r="C109" s="595"/>
    </row>
    <row r="110" spans="1:3" ht="16.5">
      <c r="A110" s="593"/>
      <c r="B110" s="591"/>
      <c r="C110" s="595"/>
    </row>
    <row r="111" spans="1:3" ht="16.5">
      <c r="A111" s="593"/>
      <c r="B111" s="591"/>
      <c r="C111" s="595"/>
    </row>
    <row r="112" spans="1:3" ht="16.5">
      <c r="A112" s="593"/>
      <c r="B112" s="591"/>
      <c r="C112" s="595"/>
    </row>
    <row r="113" spans="1:4" ht="16.5">
      <c r="A113" s="593"/>
      <c r="B113" s="591"/>
      <c r="C113" s="595"/>
    </row>
    <row r="114" spans="1:4" ht="18">
      <c r="A114" s="601"/>
      <c r="B114" s="590"/>
      <c r="C114" s="595"/>
    </row>
    <row r="115" spans="1:4">
      <c r="A115" s="602"/>
      <c r="B115" s="12"/>
      <c r="C115" s="595"/>
      <c r="D115" s="12"/>
    </row>
    <row r="116" spans="1:4">
      <c r="A116" s="602"/>
      <c r="B116" s="29"/>
      <c r="C116" s="595"/>
      <c r="D116" s="12"/>
    </row>
    <row r="117" spans="1:4">
      <c r="A117" s="602"/>
      <c r="B117" s="29"/>
      <c r="C117" s="595"/>
      <c r="D117" s="12"/>
    </row>
    <row r="118" spans="1:4">
      <c r="A118" s="602"/>
      <c r="B118" s="29"/>
      <c r="C118" s="595"/>
      <c r="D118" s="12"/>
    </row>
    <row r="119" spans="1:4">
      <c r="A119" s="602"/>
      <c r="B119" s="29"/>
      <c r="C119" s="595"/>
      <c r="D119" s="12"/>
    </row>
    <row r="120" spans="1:4">
      <c r="A120" s="14"/>
      <c r="B120" s="363"/>
      <c r="C120" s="595"/>
      <c r="D120" s="12"/>
    </row>
    <row r="121" spans="1:4">
      <c r="A121" s="14"/>
      <c r="B121" s="75"/>
      <c r="C121" s="595"/>
      <c r="D121" s="12"/>
    </row>
    <row r="122" spans="1:4">
      <c r="A122" s="83"/>
      <c r="B122" s="12"/>
      <c r="C122" s="595"/>
      <c r="D122" s="12"/>
    </row>
    <row r="123" spans="1:4" ht="16.5">
      <c r="A123" s="97"/>
      <c r="B123" s="249"/>
      <c r="C123" s="595"/>
    </row>
    <row r="124" spans="1:4">
      <c r="A124" s="97"/>
      <c r="B124" s="12"/>
      <c r="C124" s="595"/>
    </row>
    <row r="125" spans="1:4">
      <c r="A125" s="13"/>
      <c r="B125" s="12"/>
      <c r="C125" s="595"/>
    </row>
    <row r="126" spans="1:4">
      <c r="A126" s="97"/>
      <c r="B126" s="12"/>
      <c r="C126" s="595"/>
    </row>
    <row r="127" spans="1:4" ht="16.5">
      <c r="A127" s="598"/>
      <c r="B127" s="12"/>
      <c r="C127" s="595"/>
    </row>
    <row r="128" spans="1:4" ht="16.5">
      <c r="A128" s="598"/>
      <c r="B128" s="249"/>
      <c r="C128" s="595"/>
    </row>
    <row r="129" spans="1:3" ht="16.5">
      <c r="A129" s="598"/>
      <c r="B129" s="249"/>
      <c r="C129" s="595"/>
    </row>
    <row r="130" spans="1:3" ht="16.5">
      <c r="A130" s="598"/>
      <c r="B130" s="249"/>
      <c r="C130" s="595"/>
    </row>
    <row r="131" spans="1:3" ht="16.5">
      <c r="A131" s="598"/>
      <c r="B131" s="249"/>
      <c r="C131" s="595"/>
    </row>
    <row r="132" spans="1:3" ht="16.5">
      <c r="A132" s="598"/>
      <c r="B132" s="249"/>
      <c r="C132" s="595"/>
    </row>
    <row r="133" spans="1:3" ht="16.5">
      <c r="A133" s="598"/>
      <c r="B133" s="249"/>
      <c r="C133" s="595"/>
    </row>
    <row r="134" spans="1:3" ht="16.5">
      <c r="A134" s="598"/>
      <c r="B134" s="591"/>
      <c r="C134" s="595"/>
    </row>
    <row r="135" spans="1:3" ht="16.5">
      <c r="A135" s="598"/>
      <c r="B135" s="249"/>
      <c r="C135" s="595"/>
    </row>
    <row r="136" spans="1:3" ht="16.5">
      <c r="A136" s="598"/>
      <c r="B136" s="249"/>
      <c r="C136" s="595"/>
    </row>
    <row r="137" spans="1:3" ht="16.5">
      <c r="A137" s="603"/>
      <c r="B137" s="356"/>
      <c r="C137" s="595"/>
    </row>
    <row r="138" spans="1:3" ht="16.5">
      <c r="A138" s="598"/>
      <c r="B138" s="249"/>
      <c r="C138" s="595"/>
    </row>
    <row r="139" spans="1:3" ht="16.5">
      <c r="A139" s="598"/>
      <c r="B139" s="249"/>
      <c r="C139" s="595"/>
    </row>
    <row r="140" spans="1:3" ht="16.5">
      <c r="A140" s="598"/>
      <c r="B140" s="249"/>
      <c r="C140" s="595"/>
    </row>
    <row r="141" spans="1:3" ht="16.5">
      <c r="A141" s="598"/>
      <c r="B141" s="249"/>
      <c r="C141" s="595"/>
    </row>
    <row r="142" spans="1:3" ht="16.5">
      <c r="A142" s="598"/>
      <c r="B142" s="249"/>
      <c r="C142" s="595"/>
    </row>
    <row r="143" spans="1:3" ht="16.5">
      <c r="A143" s="598"/>
      <c r="B143" s="249"/>
      <c r="C143" s="595"/>
    </row>
    <row r="144" spans="1:3" ht="16.5">
      <c r="A144" s="603"/>
      <c r="B144" s="356"/>
      <c r="C144" s="595"/>
    </row>
    <row r="145" spans="1:3" ht="16.5">
      <c r="A145" s="598"/>
      <c r="B145" s="249"/>
      <c r="C145" s="595"/>
    </row>
    <row r="146" spans="1:3" ht="16.5">
      <c r="A146" s="598"/>
      <c r="B146" s="249"/>
      <c r="C146" s="595"/>
    </row>
    <row r="147" spans="1:3" ht="16.5">
      <c r="A147" s="598"/>
      <c r="B147" s="249"/>
      <c r="C147" s="595"/>
    </row>
    <row r="148" spans="1:3" ht="16.5">
      <c r="A148" s="598"/>
      <c r="B148" s="591"/>
      <c r="C148" s="595"/>
    </row>
    <row r="149" spans="1:3" ht="16.5">
      <c r="A149" s="598"/>
      <c r="B149" s="249"/>
      <c r="C149" s="595"/>
    </row>
    <row r="150" spans="1:3" ht="16.5">
      <c r="A150" s="598"/>
      <c r="B150" s="249"/>
      <c r="C150" s="595"/>
    </row>
    <row r="151" spans="1:3" ht="16.5">
      <c r="A151" s="598"/>
      <c r="B151" s="249"/>
      <c r="C151" s="595"/>
    </row>
    <row r="152" spans="1:3" ht="16.5">
      <c r="A152" s="604"/>
      <c r="B152" s="239"/>
      <c r="C152" s="595"/>
    </row>
    <row r="153" spans="1:3" ht="16.5">
      <c r="A153" s="604"/>
      <c r="B153" s="239"/>
      <c r="C153" s="596"/>
    </row>
    <row r="154" spans="1:3" ht="16.5">
      <c r="A154" s="604"/>
      <c r="B154" s="239"/>
      <c r="C154" s="596"/>
    </row>
    <row r="155" spans="1:3" ht="16.5">
      <c r="A155" s="598"/>
      <c r="B155" s="249"/>
      <c r="C155" s="596"/>
    </row>
    <row r="156" spans="1:3" ht="16.5">
      <c r="A156" s="598"/>
      <c r="B156" s="249"/>
      <c r="C156" s="596"/>
    </row>
    <row r="157" spans="1:3" ht="16.5">
      <c r="A157" s="598"/>
      <c r="B157" s="249"/>
      <c r="C157" s="596"/>
    </row>
    <row r="158" spans="1:3" ht="16.5">
      <c r="A158" s="598"/>
      <c r="B158" s="249"/>
      <c r="C158" s="596"/>
    </row>
    <row r="159" spans="1:3" ht="16.5">
      <c r="A159" s="598"/>
      <c r="B159" s="249"/>
      <c r="C159" s="596"/>
    </row>
    <row r="160" spans="1:3" ht="16.5">
      <c r="A160" s="598"/>
      <c r="B160" s="249"/>
      <c r="C160" s="596"/>
    </row>
    <row r="161" spans="1:3" ht="16.5">
      <c r="A161" s="598"/>
      <c r="B161" s="249"/>
      <c r="C161" s="596"/>
    </row>
    <row r="162" spans="1:3" ht="16.5">
      <c r="A162" s="598"/>
      <c r="B162" s="249"/>
      <c r="C162" s="596"/>
    </row>
    <row r="163" spans="1:3" ht="16.5">
      <c r="A163" s="604"/>
      <c r="B163" s="239"/>
      <c r="C163" s="596"/>
    </row>
    <row r="164" spans="1:3" ht="16.5">
      <c r="A164" s="604"/>
      <c r="B164" s="239"/>
      <c r="C164" s="596"/>
    </row>
    <row r="165" spans="1:3" ht="16.5">
      <c r="A165" s="604"/>
      <c r="B165" s="239"/>
      <c r="C165" s="596"/>
    </row>
    <row r="166" spans="1:3" ht="16.5">
      <c r="A166" s="604"/>
      <c r="B166" s="239"/>
      <c r="C166" s="596"/>
    </row>
    <row r="167" spans="1:3" ht="16.5">
      <c r="A167" s="604"/>
      <c r="B167" s="239"/>
      <c r="C167" s="596"/>
    </row>
    <row r="168" spans="1:3" ht="16.5">
      <c r="A168" s="604"/>
      <c r="B168" s="239"/>
      <c r="C168" s="596"/>
    </row>
    <row r="169" spans="1:3" ht="16.5">
      <c r="A169" s="604"/>
      <c r="B169" s="239"/>
      <c r="C169" s="596"/>
    </row>
    <row r="170" spans="1:3" ht="18">
      <c r="A170" s="599"/>
      <c r="B170" s="230"/>
      <c r="C170" s="596"/>
    </row>
    <row r="171" spans="1:3" ht="18">
      <c r="A171" s="599"/>
      <c r="B171" s="230"/>
      <c r="C171" s="596"/>
    </row>
    <row r="172" spans="1:3" ht="18">
      <c r="A172" s="599"/>
      <c r="B172" s="230"/>
      <c r="C172" s="596"/>
    </row>
    <row r="173" spans="1:3" ht="16.5">
      <c r="A173" s="604"/>
      <c r="B173" s="239"/>
      <c r="C173" s="596"/>
    </row>
    <row r="174" spans="1:3">
      <c r="A174" s="12"/>
      <c r="B174" s="362"/>
      <c r="C174" s="596"/>
    </row>
    <row r="175" spans="1:3">
      <c r="A175" s="12"/>
      <c r="B175" s="362"/>
      <c r="C175" s="12"/>
    </row>
    <row r="176" spans="1:3">
      <c r="B176" s="335"/>
    </row>
    <row r="177" spans="2:2">
      <c r="B177" s="335"/>
    </row>
    <row r="178" spans="2:2">
      <c r="B178" s="335"/>
    </row>
  </sheetData>
  <phoneticPr fontId="8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S223"/>
  <sheetViews>
    <sheetView view="pageBreakPreview" zoomScale="70" zoomScaleNormal="80" zoomScaleSheetLayoutView="70" workbookViewId="0">
      <selection activeCell="Q133" sqref="Q133"/>
    </sheetView>
  </sheetViews>
  <sheetFormatPr defaultRowHeight="12.75"/>
  <cols>
    <col min="1" max="1" width="7.42578125" style="335" customWidth="1"/>
    <col min="2" max="2" width="30.42578125" style="335" customWidth="1"/>
    <col min="3" max="3" width="13.28515625" style="335" customWidth="1"/>
    <col min="4" max="4" width="9" style="335" customWidth="1"/>
    <col min="5" max="5" width="16.5703125" style="335" customWidth="1"/>
    <col min="6" max="6" width="10.85546875" style="335" customWidth="1"/>
    <col min="7" max="7" width="20.28515625" style="335" customWidth="1"/>
    <col min="8" max="8" width="13.42578125" style="335" customWidth="1"/>
    <col min="9" max="9" width="11.85546875" style="335" customWidth="1"/>
    <col min="10" max="10" width="16.28515625" style="335" customWidth="1"/>
    <col min="11" max="11" width="21.5703125" style="503" customWidth="1"/>
    <col min="12" max="12" width="13.42578125" style="335" customWidth="1"/>
    <col min="13" max="13" width="16.28515625" style="335" customWidth="1"/>
    <col min="14" max="14" width="12.140625" style="335" customWidth="1"/>
    <col min="15" max="15" width="15.28515625" style="335" customWidth="1"/>
    <col min="16" max="16" width="21" style="503" customWidth="1"/>
    <col min="17" max="17" width="29.42578125" style="335" customWidth="1"/>
    <col min="18" max="19" width="9.140625" style="335" hidden="1" customWidth="1"/>
    <col min="20" max="16384" width="9.140625" style="335"/>
  </cols>
  <sheetData>
    <row r="1" spans="1:17" s="73" customFormat="1" ht="11.25" customHeight="1">
      <c r="A1" s="11" t="s">
        <v>210</v>
      </c>
      <c r="K1" s="759"/>
      <c r="P1" s="759" t="str">
        <f>NDPL!$Q$1</f>
        <v>JUNE-2024</v>
      </c>
      <c r="Q1" s="582"/>
    </row>
    <row r="2" spans="1:17" s="73" customFormat="1" ht="11.25" customHeight="1">
      <c r="A2" s="11" t="s">
        <v>211</v>
      </c>
      <c r="K2" s="759"/>
      <c r="P2" s="759"/>
    </row>
    <row r="3" spans="1:17" s="73" customFormat="1" ht="11.25" customHeight="1">
      <c r="A3" s="11" t="s">
        <v>140</v>
      </c>
      <c r="K3" s="759"/>
      <c r="P3" s="759"/>
    </row>
    <row r="4" spans="1:17" s="73" customFormat="1" ht="11.25" customHeight="1" thickBot="1">
      <c r="A4" s="583" t="s">
        <v>173</v>
      </c>
      <c r="G4" s="75"/>
      <c r="H4" s="75"/>
      <c r="I4" s="581" t="s">
        <v>347</v>
      </c>
      <c r="J4" s="75"/>
      <c r="K4" s="779"/>
      <c r="L4" s="75"/>
      <c r="M4" s="75"/>
      <c r="N4" s="581" t="s">
        <v>348</v>
      </c>
      <c r="O4" s="75"/>
      <c r="P4" s="779"/>
    </row>
    <row r="5" spans="1:17" ht="36.75" customHeight="1" thickTop="1" thickBot="1">
      <c r="A5" s="378" t="s">
        <v>8</v>
      </c>
      <c r="B5" s="379" t="s">
        <v>9</v>
      </c>
      <c r="C5" s="380" t="s">
        <v>1</v>
      </c>
      <c r="D5" s="380" t="s">
        <v>2</v>
      </c>
      <c r="E5" s="380" t="s">
        <v>3</v>
      </c>
      <c r="F5" s="380" t="s">
        <v>10</v>
      </c>
      <c r="G5" s="378" t="str">
        <f>NDPL!G5</f>
        <v>FINAL READING 30/06/2024</v>
      </c>
      <c r="H5" s="380" t="str">
        <f>NDPL!H5</f>
        <v>INTIAL READING 01/06/2024</v>
      </c>
      <c r="I5" s="380" t="s">
        <v>4</v>
      </c>
      <c r="J5" s="380" t="s">
        <v>5</v>
      </c>
      <c r="K5" s="780" t="s">
        <v>6</v>
      </c>
      <c r="L5" s="378" t="str">
        <f>NDPL!G5</f>
        <v>FINAL READING 30/06/2024</v>
      </c>
      <c r="M5" s="380" t="str">
        <f>NDPL!H5</f>
        <v>INTIAL READING 01/06/2024</v>
      </c>
      <c r="N5" s="380" t="s">
        <v>4</v>
      </c>
      <c r="O5" s="380" t="s">
        <v>5</v>
      </c>
      <c r="P5" s="780" t="s">
        <v>6</v>
      </c>
      <c r="Q5" s="396" t="s">
        <v>266</v>
      </c>
    </row>
    <row r="6" spans="1:17" ht="2.25" hidden="1" customHeight="1" thickTop="1" thickBot="1"/>
    <row r="7" spans="1:17" ht="16.5" customHeight="1" thickTop="1">
      <c r="A7" s="206"/>
      <c r="B7" s="207" t="s">
        <v>141</v>
      </c>
      <c r="C7" s="208"/>
      <c r="D7" s="26"/>
      <c r="E7" s="26"/>
      <c r="F7" s="26"/>
      <c r="G7" s="19"/>
      <c r="H7" s="344"/>
      <c r="I7" s="344"/>
      <c r="J7" s="344"/>
      <c r="K7" s="774"/>
      <c r="L7" s="345"/>
      <c r="M7" s="344"/>
      <c r="N7" s="344"/>
      <c r="O7" s="344"/>
      <c r="P7" s="784"/>
      <c r="Q7" s="400"/>
    </row>
    <row r="8" spans="1:17" ht="16.5" customHeight="1">
      <c r="A8" s="196">
        <v>1</v>
      </c>
      <c r="B8" s="229" t="s">
        <v>142</v>
      </c>
      <c r="C8" s="230">
        <v>4865170</v>
      </c>
      <c r="D8" s="92" t="s">
        <v>12</v>
      </c>
      <c r="E8" s="75" t="s">
        <v>300</v>
      </c>
      <c r="F8" s="239">
        <v>1000</v>
      </c>
      <c r="G8" s="252">
        <v>997799</v>
      </c>
      <c r="H8" s="253">
        <v>997800</v>
      </c>
      <c r="I8" s="239">
        <f t="shared" ref="I8:I19" si="0">G8-H8</f>
        <v>-1</v>
      </c>
      <c r="J8" s="239">
        <f t="shared" ref="J8:J13" si="1">$F8*I8</f>
        <v>-1000</v>
      </c>
      <c r="K8" s="769">
        <f t="shared" ref="K8:K13" si="2">J8/1000000</f>
        <v>-1E-3</v>
      </c>
      <c r="L8" s="252">
        <v>983160</v>
      </c>
      <c r="M8" s="253">
        <v>983435</v>
      </c>
      <c r="N8" s="239">
        <f t="shared" ref="N8:N17" si="3">L8-M8</f>
        <v>-275</v>
      </c>
      <c r="O8" s="239">
        <f t="shared" ref="O8:O13" si="4">$F8*N8</f>
        <v>-275000</v>
      </c>
      <c r="P8" s="790">
        <f t="shared" ref="P8:P13" si="5">O8/1000000</f>
        <v>-0.27500000000000002</v>
      </c>
      <c r="Q8" s="347"/>
    </row>
    <row r="9" spans="1:17" ht="16.5" customHeight="1">
      <c r="A9" s="196">
        <v>2</v>
      </c>
      <c r="B9" s="229" t="s">
        <v>143</v>
      </c>
      <c r="C9" s="230">
        <v>4864887</v>
      </c>
      <c r="D9" s="92" t="s">
        <v>12</v>
      </c>
      <c r="E9" s="75" t="s">
        <v>300</v>
      </c>
      <c r="F9" s="239">
        <v>1000</v>
      </c>
      <c r="G9" s="252">
        <v>998503</v>
      </c>
      <c r="H9" s="253">
        <v>998503</v>
      </c>
      <c r="I9" s="239">
        <f t="shared" si="0"/>
        <v>0</v>
      </c>
      <c r="J9" s="239">
        <f>$F9*I9</f>
        <v>0</v>
      </c>
      <c r="K9" s="769">
        <f>J9/1000000</f>
        <v>0</v>
      </c>
      <c r="L9" s="252">
        <v>995679</v>
      </c>
      <c r="M9" s="253">
        <v>995905</v>
      </c>
      <c r="N9" s="239">
        <f t="shared" si="3"/>
        <v>-226</v>
      </c>
      <c r="O9" s="239">
        <f>$F9*N9</f>
        <v>-226000</v>
      </c>
      <c r="P9" s="790">
        <f>O9/1000000</f>
        <v>-0.22600000000000001</v>
      </c>
      <c r="Q9" s="351"/>
    </row>
    <row r="10" spans="1:17" ht="16.5" customHeight="1">
      <c r="A10" s="196">
        <v>3</v>
      </c>
      <c r="B10" s="229" t="s">
        <v>144</v>
      </c>
      <c r="C10" s="230">
        <v>4864878</v>
      </c>
      <c r="D10" s="92" t="s">
        <v>12</v>
      </c>
      <c r="E10" s="75" t="s">
        <v>300</v>
      </c>
      <c r="F10" s="239">
        <v>1000</v>
      </c>
      <c r="G10" s="252">
        <v>996937</v>
      </c>
      <c r="H10" s="253">
        <v>996936</v>
      </c>
      <c r="I10" s="239">
        <f>G10-H10</f>
        <v>1</v>
      </c>
      <c r="J10" s="239">
        <f>$F10*I10</f>
        <v>1000</v>
      </c>
      <c r="K10" s="769">
        <f>J10/1000000</f>
        <v>1E-3</v>
      </c>
      <c r="L10" s="252">
        <v>987126</v>
      </c>
      <c r="M10" s="253">
        <v>988001</v>
      </c>
      <c r="N10" s="239">
        <f>L10-M10</f>
        <v>-875</v>
      </c>
      <c r="O10" s="239">
        <f>$F10*N10</f>
        <v>-875000</v>
      </c>
      <c r="P10" s="790">
        <f>O10/1000000</f>
        <v>-0.875</v>
      </c>
      <c r="Q10" s="348"/>
    </row>
    <row r="11" spans="1:17" ht="16.5" customHeight="1">
      <c r="A11" s="196">
        <v>4</v>
      </c>
      <c r="B11" s="229" t="s">
        <v>145</v>
      </c>
      <c r="C11" s="230">
        <v>4865127</v>
      </c>
      <c r="D11" s="92" t="s">
        <v>12</v>
      </c>
      <c r="E11" s="75" t="s">
        <v>300</v>
      </c>
      <c r="F11" s="239">
        <v>1333.33</v>
      </c>
      <c r="G11" s="252">
        <v>999794</v>
      </c>
      <c r="H11" s="253">
        <v>999792</v>
      </c>
      <c r="I11" s="239">
        <f t="shared" si="0"/>
        <v>2</v>
      </c>
      <c r="J11" s="239">
        <f t="shared" si="1"/>
        <v>2666.66</v>
      </c>
      <c r="K11" s="769">
        <f t="shared" si="2"/>
        <v>2.66666E-3</v>
      </c>
      <c r="L11" s="252">
        <v>995160</v>
      </c>
      <c r="M11" s="253">
        <v>995069</v>
      </c>
      <c r="N11" s="239">
        <f t="shared" si="3"/>
        <v>91</v>
      </c>
      <c r="O11" s="239">
        <f t="shared" si="4"/>
        <v>121333.03</v>
      </c>
      <c r="P11" s="790">
        <f t="shared" si="5"/>
        <v>0.12133302999999999</v>
      </c>
      <c r="Q11" s="610"/>
    </row>
    <row r="12" spans="1:17" ht="16.5" customHeight="1">
      <c r="A12" s="196">
        <v>5</v>
      </c>
      <c r="B12" s="229" t="s">
        <v>146</v>
      </c>
      <c r="C12" s="230">
        <v>4865177</v>
      </c>
      <c r="D12" s="92" t="s">
        <v>12</v>
      </c>
      <c r="E12" s="75" t="s">
        <v>300</v>
      </c>
      <c r="F12" s="239">
        <v>1500</v>
      </c>
      <c r="G12" s="252">
        <v>997316</v>
      </c>
      <c r="H12" s="253">
        <v>997312</v>
      </c>
      <c r="I12" s="239">
        <f t="shared" si="0"/>
        <v>4</v>
      </c>
      <c r="J12" s="239">
        <f t="shared" si="1"/>
        <v>6000</v>
      </c>
      <c r="K12" s="769">
        <f t="shared" si="2"/>
        <v>6.0000000000000001E-3</v>
      </c>
      <c r="L12" s="252">
        <v>996076</v>
      </c>
      <c r="M12" s="253">
        <v>996340</v>
      </c>
      <c r="N12" s="239">
        <f t="shared" si="3"/>
        <v>-264</v>
      </c>
      <c r="O12" s="239">
        <f t="shared" si="4"/>
        <v>-396000</v>
      </c>
      <c r="P12" s="790">
        <f t="shared" si="5"/>
        <v>-0.39600000000000002</v>
      </c>
      <c r="Q12" s="570"/>
    </row>
    <row r="13" spans="1:17" ht="16.5" customHeight="1">
      <c r="A13" s="196">
        <v>6</v>
      </c>
      <c r="B13" s="229" t="s">
        <v>147</v>
      </c>
      <c r="C13" s="230">
        <v>4865111</v>
      </c>
      <c r="D13" s="92" t="s">
        <v>12</v>
      </c>
      <c r="E13" s="75" t="s">
        <v>300</v>
      </c>
      <c r="F13" s="239">
        <v>1333.33</v>
      </c>
      <c r="G13" s="252">
        <v>10342</v>
      </c>
      <c r="H13" s="253">
        <v>10342</v>
      </c>
      <c r="I13" s="239">
        <f t="shared" si="0"/>
        <v>0</v>
      </c>
      <c r="J13" s="239">
        <f t="shared" si="1"/>
        <v>0</v>
      </c>
      <c r="K13" s="769">
        <f t="shared" si="2"/>
        <v>0</v>
      </c>
      <c r="L13" s="252">
        <v>17134</v>
      </c>
      <c r="M13" s="253">
        <v>17266</v>
      </c>
      <c r="N13" s="239">
        <f t="shared" si="3"/>
        <v>-132</v>
      </c>
      <c r="O13" s="239">
        <f t="shared" si="4"/>
        <v>-175999.56</v>
      </c>
      <c r="P13" s="790">
        <f t="shared" si="5"/>
        <v>-0.17599956</v>
      </c>
      <c r="Q13" s="348"/>
    </row>
    <row r="14" spans="1:17" ht="16.5" customHeight="1">
      <c r="A14" s="196">
        <v>7</v>
      </c>
      <c r="B14" s="229" t="s">
        <v>148</v>
      </c>
      <c r="C14" s="230">
        <v>4865160</v>
      </c>
      <c r="D14" s="92" t="s">
        <v>12</v>
      </c>
      <c r="E14" s="75" t="s">
        <v>300</v>
      </c>
      <c r="F14" s="239">
        <v>1000</v>
      </c>
      <c r="G14" s="252">
        <v>994422</v>
      </c>
      <c r="H14" s="253">
        <v>994424</v>
      </c>
      <c r="I14" s="239">
        <f>G14-H14</f>
        <v>-2</v>
      </c>
      <c r="J14" s="239">
        <f>$F14*I14</f>
        <v>-2000</v>
      </c>
      <c r="K14" s="769">
        <f>J14/1000000</f>
        <v>-2E-3</v>
      </c>
      <c r="L14" s="252">
        <v>992371</v>
      </c>
      <c r="M14" s="253">
        <v>992701</v>
      </c>
      <c r="N14" s="239">
        <f>L14-M14</f>
        <v>-330</v>
      </c>
      <c r="O14" s="239">
        <f>$F14*N14</f>
        <v>-330000</v>
      </c>
      <c r="P14" s="790">
        <f>O14/1000000</f>
        <v>-0.33</v>
      </c>
      <c r="Q14" s="347"/>
    </row>
    <row r="15" spans="1:17" ht="16.5" customHeight="1">
      <c r="A15" s="196">
        <v>8</v>
      </c>
      <c r="B15" s="736" t="s">
        <v>149</v>
      </c>
      <c r="C15" s="230">
        <v>4865157</v>
      </c>
      <c r="D15" s="92" t="s">
        <v>12</v>
      </c>
      <c r="E15" s="75" t="s">
        <v>300</v>
      </c>
      <c r="F15" s="239">
        <v>1000</v>
      </c>
      <c r="G15" s="252">
        <v>990599</v>
      </c>
      <c r="H15" s="253">
        <v>990600</v>
      </c>
      <c r="I15" s="239">
        <f t="shared" si="0"/>
        <v>-1</v>
      </c>
      <c r="J15" s="239">
        <f>$F15*I15</f>
        <v>-1000</v>
      </c>
      <c r="K15" s="769">
        <f>J15/1000000</f>
        <v>-1E-3</v>
      </c>
      <c r="L15" s="252">
        <v>983954</v>
      </c>
      <c r="M15" s="253">
        <v>984071</v>
      </c>
      <c r="N15" s="239">
        <f t="shared" si="3"/>
        <v>-117</v>
      </c>
      <c r="O15" s="239">
        <f>$F15*N15</f>
        <v>-117000</v>
      </c>
      <c r="P15" s="790">
        <f>O15/1000000</f>
        <v>-0.11700000000000001</v>
      </c>
      <c r="Q15" s="348"/>
    </row>
    <row r="16" spans="1:17" ht="16.5" customHeight="1">
      <c r="A16" s="196">
        <v>9</v>
      </c>
      <c r="B16" s="229" t="s">
        <v>150</v>
      </c>
      <c r="C16" s="230">
        <v>4865179</v>
      </c>
      <c r="D16" s="92" t="s">
        <v>12</v>
      </c>
      <c r="E16" s="75" t="s">
        <v>300</v>
      </c>
      <c r="F16" s="239">
        <v>800</v>
      </c>
      <c r="G16" s="252">
        <v>999993</v>
      </c>
      <c r="H16" s="253">
        <v>999990</v>
      </c>
      <c r="I16" s="239">
        <f>G16-H16</f>
        <v>3</v>
      </c>
      <c r="J16" s="239">
        <f>$F16*I16</f>
        <v>2400</v>
      </c>
      <c r="K16" s="769">
        <f>J16/1000000</f>
        <v>2.3999999999999998E-3</v>
      </c>
      <c r="L16" s="252">
        <v>994173</v>
      </c>
      <c r="M16" s="253">
        <v>994347</v>
      </c>
      <c r="N16" s="239">
        <f>L16-M16</f>
        <v>-174</v>
      </c>
      <c r="O16" s="239">
        <f>$F16*N16</f>
        <v>-139200</v>
      </c>
      <c r="P16" s="790">
        <f>O16/1000000</f>
        <v>-0.13919999999999999</v>
      </c>
      <c r="Q16" s="347"/>
    </row>
    <row r="17" spans="1:17" ht="16.5" customHeight="1">
      <c r="A17" s="196">
        <v>10</v>
      </c>
      <c r="B17" s="229" t="s">
        <v>423</v>
      </c>
      <c r="C17" s="230">
        <v>4865125</v>
      </c>
      <c r="D17" s="92" t="s">
        <v>12</v>
      </c>
      <c r="E17" s="75" t="s">
        <v>300</v>
      </c>
      <c r="F17" s="239">
        <v>1333.33</v>
      </c>
      <c r="G17" s="252">
        <v>977676</v>
      </c>
      <c r="H17" s="253">
        <v>977675</v>
      </c>
      <c r="I17" s="239">
        <f t="shared" si="0"/>
        <v>1</v>
      </c>
      <c r="J17" s="239">
        <f>$F17*I17</f>
        <v>1333.33</v>
      </c>
      <c r="K17" s="769">
        <f>J17/1000000</f>
        <v>1.33333E-3</v>
      </c>
      <c r="L17" s="252">
        <v>6384</v>
      </c>
      <c r="M17" s="253">
        <v>6369</v>
      </c>
      <c r="N17" s="239">
        <f t="shared" si="3"/>
        <v>15</v>
      </c>
      <c r="O17" s="239">
        <f>$F17*N17</f>
        <v>19999.949999999997</v>
      </c>
      <c r="P17" s="790">
        <f>O17/1000000</f>
        <v>1.9999949999999996E-2</v>
      </c>
      <c r="Q17" s="351"/>
    </row>
    <row r="18" spans="1:17" ht="16.5" customHeight="1">
      <c r="A18" s="196"/>
      <c r="B18" s="231" t="s">
        <v>440</v>
      </c>
      <c r="C18" s="230"/>
      <c r="D18" s="92"/>
      <c r="E18" s="92"/>
      <c r="F18" s="239"/>
      <c r="G18" s="252"/>
      <c r="H18" s="253"/>
      <c r="I18" s="239"/>
      <c r="J18" s="239"/>
      <c r="K18" s="781"/>
      <c r="L18" s="252"/>
      <c r="M18" s="253"/>
      <c r="N18" s="239"/>
      <c r="O18" s="239"/>
      <c r="P18" s="791"/>
      <c r="Q18" s="348"/>
    </row>
    <row r="19" spans="1:17" ht="16.5" customHeight="1">
      <c r="A19" s="196">
        <v>11</v>
      </c>
      <c r="B19" s="229" t="s">
        <v>14</v>
      </c>
      <c r="C19" s="230">
        <v>4864786</v>
      </c>
      <c r="D19" s="92" t="s">
        <v>12</v>
      </c>
      <c r="E19" s="75" t="s">
        <v>300</v>
      </c>
      <c r="F19" s="239">
        <v>-6666.6660000000002</v>
      </c>
      <c r="G19" s="252">
        <v>1871</v>
      </c>
      <c r="H19" s="253">
        <v>1870</v>
      </c>
      <c r="I19" s="239">
        <f t="shared" si="0"/>
        <v>1</v>
      </c>
      <c r="J19" s="239">
        <f>$F19*I19</f>
        <v>-6666.6660000000002</v>
      </c>
      <c r="K19" s="769">
        <f>J19/1000000</f>
        <v>-6.6666659999999999E-3</v>
      </c>
      <c r="L19" s="252">
        <v>88</v>
      </c>
      <c r="M19" s="253">
        <v>137</v>
      </c>
      <c r="N19" s="239">
        <f>L19-M19</f>
        <v>-49</v>
      </c>
      <c r="O19" s="239">
        <f>$F19*N19</f>
        <v>326666.63400000002</v>
      </c>
      <c r="P19" s="790">
        <f>O19/1000000</f>
        <v>0.32666663400000001</v>
      </c>
      <c r="Q19" s="348"/>
    </row>
    <row r="20" spans="1:17" ht="16.5" customHeight="1">
      <c r="A20" s="196">
        <v>12</v>
      </c>
      <c r="B20" s="211" t="s">
        <v>15</v>
      </c>
      <c r="C20" s="230">
        <v>4865025</v>
      </c>
      <c r="D20" s="66" t="s">
        <v>12</v>
      </c>
      <c r="E20" s="75" t="s">
        <v>300</v>
      </c>
      <c r="F20" s="239">
        <v>-1000</v>
      </c>
      <c r="G20" s="252">
        <v>45576</v>
      </c>
      <c r="H20" s="253">
        <v>45610</v>
      </c>
      <c r="I20" s="239">
        <f>G20-H20</f>
        <v>-34</v>
      </c>
      <c r="J20" s="239">
        <f>$F20*I20</f>
        <v>34000</v>
      </c>
      <c r="K20" s="769">
        <f>J20/1000000</f>
        <v>3.4000000000000002E-2</v>
      </c>
      <c r="L20" s="252">
        <v>996921</v>
      </c>
      <c r="M20" s="253">
        <v>997395</v>
      </c>
      <c r="N20" s="239">
        <f>L20-M20</f>
        <v>-474</v>
      </c>
      <c r="O20" s="239">
        <f>$F20*N20</f>
        <v>474000</v>
      </c>
      <c r="P20" s="790">
        <f>O20/1000000</f>
        <v>0.47399999999999998</v>
      </c>
      <c r="Q20" s="348"/>
    </row>
    <row r="21" spans="1:17" ht="16.5" customHeight="1">
      <c r="A21" s="196">
        <v>13</v>
      </c>
      <c r="B21" s="229" t="s">
        <v>16</v>
      </c>
      <c r="C21" s="230">
        <v>5128433</v>
      </c>
      <c r="D21" s="92" t="s">
        <v>12</v>
      </c>
      <c r="E21" s="75" t="s">
        <v>300</v>
      </c>
      <c r="F21" s="239">
        <v>-2000</v>
      </c>
      <c r="G21" s="252">
        <v>7076</v>
      </c>
      <c r="H21" s="253">
        <v>7120</v>
      </c>
      <c r="I21" s="239">
        <f>G21-H21</f>
        <v>-44</v>
      </c>
      <c r="J21" s="239">
        <f>$F21*I21</f>
        <v>88000</v>
      </c>
      <c r="K21" s="769">
        <f>J21/1000000</f>
        <v>8.7999999999999995E-2</v>
      </c>
      <c r="L21" s="252">
        <v>999111</v>
      </c>
      <c r="M21" s="253">
        <v>999295</v>
      </c>
      <c r="N21" s="239">
        <f>L21-M21</f>
        <v>-184</v>
      </c>
      <c r="O21" s="239">
        <f>$F21*N21</f>
        <v>368000</v>
      </c>
      <c r="P21" s="790">
        <f>O21/1000000</f>
        <v>0.36799999999999999</v>
      </c>
      <c r="Q21" s="348"/>
    </row>
    <row r="22" spans="1:17" ht="16.5" customHeight="1">
      <c r="A22" s="196">
        <v>14</v>
      </c>
      <c r="B22" s="229" t="s">
        <v>384</v>
      </c>
      <c r="C22" s="230">
        <v>5128464</v>
      </c>
      <c r="D22" s="92" t="s">
        <v>12</v>
      </c>
      <c r="E22" s="75" t="s">
        <v>300</v>
      </c>
      <c r="F22" s="239">
        <v>-1000</v>
      </c>
      <c r="G22" s="252">
        <v>7153</v>
      </c>
      <c r="H22" s="253">
        <v>7190</v>
      </c>
      <c r="I22" s="253">
        <f>G22-H22</f>
        <v>-37</v>
      </c>
      <c r="J22" s="253">
        <f>$F22*I22</f>
        <v>37000</v>
      </c>
      <c r="K22" s="767">
        <f>J22/1000000</f>
        <v>3.6999999999999998E-2</v>
      </c>
      <c r="L22" s="252">
        <v>995847</v>
      </c>
      <c r="M22" s="253">
        <v>996251</v>
      </c>
      <c r="N22" s="253">
        <f>L22-M22</f>
        <v>-404</v>
      </c>
      <c r="O22" s="253">
        <f>$F22*N22</f>
        <v>404000</v>
      </c>
      <c r="P22" s="763">
        <f>O22/1000000</f>
        <v>0.40400000000000003</v>
      </c>
      <c r="Q22" s="348"/>
    </row>
    <row r="23" spans="1:17" ht="16.5" customHeight="1">
      <c r="A23" s="507"/>
      <c r="B23" s="231" t="s">
        <v>152</v>
      </c>
      <c r="C23" s="230"/>
      <c r="D23" s="92"/>
      <c r="E23" s="92"/>
      <c r="F23" s="239"/>
      <c r="G23" s="252"/>
      <c r="H23" s="253"/>
      <c r="I23" s="239"/>
      <c r="J23" s="239"/>
      <c r="K23" s="769"/>
      <c r="L23" s="252"/>
      <c r="M23" s="253"/>
      <c r="N23" s="239"/>
      <c r="O23" s="239"/>
      <c r="P23" s="790"/>
      <c r="Q23" s="348"/>
    </row>
    <row r="24" spans="1:17" ht="16.5" customHeight="1">
      <c r="A24" s="196">
        <v>15</v>
      </c>
      <c r="B24" s="229" t="s">
        <v>14</v>
      </c>
      <c r="C24" s="230">
        <v>4864958</v>
      </c>
      <c r="D24" s="92" t="s">
        <v>12</v>
      </c>
      <c r="E24" s="75" t="s">
        <v>300</v>
      </c>
      <c r="F24" s="239">
        <v>-1250</v>
      </c>
      <c r="G24" s="252">
        <v>3960</v>
      </c>
      <c r="H24" s="253">
        <v>3936</v>
      </c>
      <c r="I24" s="239">
        <f>G24-H24</f>
        <v>24</v>
      </c>
      <c r="J24" s="239">
        <f>$F24*I24</f>
        <v>-30000</v>
      </c>
      <c r="K24" s="769">
        <f>J24/1000000</f>
        <v>-0.03</v>
      </c>
      <c r="L24" s="252">
        <v>762</v>
      </c>
      <c r="M24" s="253">
        <v>704</v>
      </c>
      <c r="N24" s="239">
        <f>L24-M24</f>
        <v>58</v>
      </c>
      <c r="O24" s="239">
        <f>$F24*N24</f>
        <v>-72500</v>
      </c>
      <c r="P24" s="790">
        <f>O24/1000000</f>
        <v>-7.2499999999999995E-2</v>
      </c>
      <c r="Q24" s="347"/>
    </row>
    <row r="25" spans="1:17" ht="16.5" customHeight="1">
      <c r="A25" s="196">
        <v>16</v>
      </c>
      <c r="B25" s="229" t="s">
        <v>15</v>
      </c>
      <c r="C25" s="230">
        <v>5128438</v>
      </c>
      <c r="D25" s="92" t="s">
        <v>12</v>
      </c>
      <c r="E25" s="75" t="s">
        <v>300</v>
      </c>
      <c r="F25" s="239">
        <v>-1000</v>
      </c>
      <c r="G25" s="252">
        <v>13806</v>
      </c>
      <c r="H25" s="253">
        <v>13809</v>
      </c>
      <c r="I25" s="253">
        <f>G25-H25</f>
        <v>-3</v>
      </c>
      <c r="J25" s="253">
        <f>$F25*I25</f>
        <v>3000</v>
      </c>
      <c r="K25" s="767">
        <f>J25/1000000</f>
        <v>3.0000000000000001E-3</v>
      </c>
      <c r="L25" s="252">
        <v>1201</v>
      </c>
      <c r="M25" s="253">
        <v>1213</v>
      </c>
      <c r="N25" s="253">
        <f>L25-M25</f>
        <v>-12</v>
      </c>
      <c r="O25" s="253">
        <f>$F25*N25</f>
        <v>12000</v>
      </c>
      <c r="P25" s="763">
        <f>O25/1000000</f>
        <v>1.2E-2</v>
      </c>
      <c r="Q25" s="358"/>
    </row>
    <row r="26" spans="1:17" ht="16.5" customHeight="1">
      <c r="A26" s="196">
        <v>17</v>
      </c>
      <c r="B26" s="229" t="s">
        <v>16</v>
      </c>
      <c r="C26" s="230">
        <v>4865038</v>
      </c>
      <c r="D26" s="92" t="s">
        <v>12</v>
      </c>
      <c r="E26" s="75" t="s">
        <v>300</v>
      </c>
      <c r="F26" s="239">
        <v>-2000</v>
      </c>
      <c r="G26" s="252">
        <v>9</v>
      </c>
      <c r="H26" s="253">
        <v>0</v>
      </c>
      <c r="I26" s="239">
        <f>G26-H26</f>
        <v>9</v>
      </c>
      <c r="J26" s="239">
        <f>$F26*I26</f>
        <v>-18000</v>
      </c>
      <c r="K26" s="769">
        <f>J26/1000000</f>
        <v>-1.7999999999999999E-2</v>
      </c>
      <c r="L26" s="252">
        <v>807</v>
      </c>
      <c r="M26" s="253">
        <v>534</v>
      </c>
      <c r="N26" s="239">
        <f>L26-M26</f>
        <v>273</v>
      </c>
      <c r="O26" s="239">
        <f>$F26*N26</f>
        <v>-546000</v>
      </c>
      <c r="P26" s="790">
        <f>O26/1000000</f>
        <v>-0.54600000000000004</v>
      </c>
      <c r="Q26" s="347"/>
    </row>
    <row r="27" spans="1:17" ht="17.25" customHeight="1">
      <c r="A27" s="196">
        <v>18</v>
      </c>
      <c r="B27" s="229" t="s">
        <v>151</v>
      </c>
      <c r="C27" s="230">
        <v>4864938</v>
      </c>
      <c r="D27" s="92" t="s">
        <v>12</v>
      </c>
      <c r="E27" s="75" t="s">
        <v>300</v>
      </c>
      <c r="F27" s="239">
        <v>-2000</v>
      </c>
      <c r="G27" s="252">
        <v>4787</v>
      </c>
      <c r="H27" s="253">
        <v>4794</v>
      </c>
      <c r="I27" s="253">
        <f>G27-H27</f>
        <v>-7</v>
      </c>
      <c r="J27" s="253">
        <f>$F27*I27</f>
        <v>14000</v>
      </c>
      <c r="K27" s="767">
        <f>J27/1000000</f>
        <v>1.4E-2</v>
      </c>
      <c r="L27" s="252">
        <v>999679</v>
      </c>
      <c r="M27" s="253">
        <v>999772</v>
      </c>
      <c r="N27" s="253">
        <f>L27-M27</f>
        <v>-93</v>
      </c>
      <c r="O27" s="253">
        <f>$F27*N27</f>
        <v>186000</v>
      </c>
      <c r="P27" s="763">
        <f>O27/1000000</f>
        <v>0.186</v>
      </c>
      <c r="Q27" s="358"/>
    </row>
    <row r="28" spans="1:17" ht="17.25" customHeight="1">
      <c r="A28" s="507"/>
      <c r="B28" s="231" t="s">
        <v>396</v>
      </c>
      <c r="C28" s="230"/>
      <c r="D28" s="92"/>
      <c r="E28" s="75"/>
      <c r="F28" s="239"/>
      <c r="G28" s="252"/>
      <c r="H28" s="253"/>
      <c r="I28" s="253"/>
      <c r="J28" s="253"/>
      <c r="K28" s="767"/>
      <c r="L28" s="252"/>
      <c r="M28" s="253"/>
      <c r="N28" s="253"/>
      <c r="O28" s="253"/>
      <c r="P28" s="763"/>
      <c r="Q28" s="358"/>
    </row>
    <row r="29" spans="1:17" ht="17.25" customHeight="1">
      <c r="A29" s="196">
        <v>19</v>
      </c>
      <c r="B29" s="229" t="s">
        <v>14</v>
      </c>
      <c r="C29" s="230">
        <v>4864912</v>
      </c>
      <c r="D29" s="92" t="s">
        <v>12</v>
      </c>
      <c r="E29" s="75" t="s">
        <v>300</v>
      </c>
      <c r="F29" s="239">
        <v>-1600</v>
      </c>
      <c r="G29" s="252">
        <v>6460</v>
      </c>
      <c r="H29" s="253">
        <v>6390</v>
      </c>
      <c r="I29" s="239">
        <f>G29-H29</f>
        <v>70</v>
      </c>
      <c r="J29" s="239">
        <f>$F29*I29</f>
        <v>-112000</v>
      </c>
      <c r="K29" s="769">
        <f>J29/1000000</f>
        <v>-0.112</v>
      </c>
      <c r="L29" s="252">
        <v>3079</v>
      </c>
      <c r="M29" s="253">
        <v>2837</v>
      </c>
      <c r="N29" s="239">
        <f>L29-M29</f>
        <v>242</v>
      </c>
      <c r="O29" s="239">
        <f>$F29*N29</f>
        <v>-387200</v>
      </c>
      <c r="P29" s="790">
        <f>O29/1000000</f>
        <v>-0.38719999999999999</v>
      </c>
      <c r="Q29" s="353"/>
    </row>
    <row r="30" spans="1:17" ht="17.25" customHeight="1">
      <c r="A30" s="196">
        <v>20</v>
      </c>
      <c r="B30" s="229" t="s">
        <v>15</v>
      </c>
      <c r="C30" s="230">
        <v>5128459</v>
      </c>
      <c r="D30" s="92" t="s">
        <v>12</v>
      </c>
      <c r="E30" s="75" t="s">
        <v>300</v>
      </c>
      <c r="F30" s="239">
        <v>-800</v>
      </c>
      <c r="G30" s="252">
        <v>142428</v>
      </c>
      <c r="H30" s="253">
        <v>142219</v>
      </c>
      <c r="I30" s="239">
        <f>G30-H30</f>
        <v>209</v>
      </c>
      <c r="J30" s="239">
        <f>$F30*I30</f>
        <v>-167200</v>
      </c>
      <c r="K30" s="769">
        <f>J30/1000000</f>
        <v>-0.16719999999999999</v>
      </c>
      <c r="L30" s="252">
        <v>9533</v>
      </c>
      <c r="M30" s="253">
        <v>9202</v>
      </c>
      <c r="N30" s="239">
        <f>L30-M30</f>
        <v>331</v>
      </c>
      <c r="O30" s="239">
        <f>$F30*N30</f>
        <v>-264800</v>
      </c>
      <c r="P30" s="790">
        <f>O30/1000000</f>
        <v>-0.26479999999999998</v>
      </c>
      <c r="Q30" s="358"/>
    </row>
    <row r="31" spans="1:17" ht="17.25" customHeight="1">
      <c r="A31" s="196"/>
      <c r="B31" s="209" t="s">
        <v>153</v>
      </c>
      <c r="C31" s="230"/>
      <c r="D31" s="66"/>
      <c r="E31" s="66"/>
      <c r="F31" s="239"/>
      <c r="G31" s="252"/>
      <c r="H31" s="253"/>
      <c r="I31" s="239"/>
      <c r="J31" s="239"/>
      <c r="K31" s="769"/>
      <c r="L31" s="252"/>
      <c r="M31" s="253"/>
      <c r="N31" s="239"/>
      <c r="O31" s="239"/>
      <c r="P31" s="790"/>
      <c r="Q31" s="348"/>
    </row>
    <row r="32" spans="1:17" ht="18.75" customHeight="1">
      <c r="A32" s="196">
        <v>21</v>
      </c>
      <c r="B32" s="229" t="s">
        <v>14</v>
      </c>
      <c r="C32" s="230">
        <v>4864867</v>
      </c>
      <c r="D32" s="92" t="s">
        <v>12</v>
      </c>
      <c r="E32" s="75" t="s">
        <v>300</v>
      </c>
      <c r="F32" s="239">
        <v>-2500</v>
      </c>
      <c r="G32" s="252">
        <v>229</v>
      </c>
      <c r="H32" s="253">
        <v>242</v>
      </c>
      <c r="I32" s="239">
        <f>G32-H32</f>
        <v>-13</v>
      </c>
      <c r="J32" s="239">
        <f>$F32*I32</f>
        <v>32500</v>
      </c>
      <c r="K32" s="769">
        <f>J32/1000000</f>
        <v>3.2500000000000001E-2</v>
      </c>
      <c r="L32" s="252">
        <v>999640</v>
      </c>
      <c r="M32" s="253">
        <v>999769</v>
      </c>
      <c r="N32" s="239">
        <f>L32-M32</f>
        <v>-129</v>
      </c>
      <c r="O32" s="239">
        <f>$F32*N32</f>
        <v>322500</v>
      </c>
      <c r="P32" s="790">
        <f>O32/1000000</f>
        <v>0.32250000000000001</v>
      </c>
      <c r="Q32" s="353"/>
    </row>
    <row r="33" spans="1:17" ht="17.25" customHeight="1">
      <c r="A33" s="196">
        <v>22</v>
      </c>
      <c r="B33" s="229" t="s">
        <v>15</v>
      </c>
      <c r="C33" s="230">
        <v>4865036</v>
      </c>
      <c r="D33" s="92" t="s">
        <v>12</v>
      </c>
      <c r="E33" s="75" t="s">
        <v>300</v>
      </c>
      <c r="F33" s="239">
        <v>-2000</v>
      </c>
      <c r="G33" s="252">
        <v>952842</v>
      </c>
      <c r="H33" s="253">
        <v>952830</v>
      </c>
      <c r="I33" s="239">
        <f>G33-H33</f>
        <v>12</v>
      </c>
      <c r="J33" s="239">
        <f>$F33*I33</f>
        <v>-24000</v>
      </c>
      <c r="K33" s="769">
        <f>J33/1000000</f>
        <v>-2.4E-2</v>
      </c>
      <c r="L33" s="252">
        <v>986820</v>
      </c>
      <c r="M33" s="253">
        <v>988031</v>
      </c>
      <c r="N33" s="239">
        <f>L33-M33</f>
        <v>-1211</v>
      </c>
      <c r="O33" s="239">
        <f>$F33*N33</f>
        <v>2422000</v>
      </c>
      <c r="P33" s="790">
        <f>O33/1000000</f>
        <v>2.4220000000000002</v>
      </c>
      <c r="Q33" s="358"/>
    </row>
    <row r="34" spans="1:17" ht="15.75" customHeight="1">
      <c r="A34" s="196">
        <v>23</v>
      </c>
      <c r="B34" s="229" t="s">
        <v>16</v>
      </c>
      <c r="C34" s="230">
        <v>4864787</v>
      </c>
      <c r="D34" s="92" t="s">
        <v>12</v>
      </c>
      <c r="E34" s="75" t="s">
        <v>300</v>
      </c>
      <c r="F34" s="239">
        <v>-2000</v>
      </c>
      <c r="G34" s="252">
        <v>998349</v>
      </c>
      <c r="H34" s="253">
        <v>998446</v>
      </c>
      <c r="I34" s="239">
        <f>G34-H34</f>
        <v>-97</v>
      </c>
      <c r="J34" s="239">
        <f>$F34*I34</f>
        <v>194000</v>
      </c>
      <c r="K34" s="769">
        <f>J34/1000000</f>
        <v>0.19400000000000001</v>
      </c>
      <c r="L34" s="252">
        <v>999411</v>
      </c>
      <c r="M34" s="253">
        <v>999645</v>
      </c>
      <c r="N34" s="239">
        <f>L34-M34</f>
        <v>-234</v>
      </c>
      <c r="O34" s="239">
        <f>$F34*N34</f>
        <v>468000</v>
      </c>
      <c r="P34" s="790">
        <f>O34/1000000</f>
        <v>0.46800000000000003</v>
      </c>
      <c r="Q34" s="358"/>
    </row>
    <row r="35" spans="1:17" ht="15.75" customHeight="1">
      <c r="A35" s="196">
        <v>24</v>
      </c>
      <c r="B35" s="211" t="s">
        <v>151</v>
      </c>
      <c r="C35" s="230">
        <v>4864989</v>
      </c>
      <c r="D35" s="66" t="s">
        <v>12</v>
      </c>
      <c r="E35" s="75" t="s">
        <v>300</v>
      </c>
      <c r="F35" s="239">
        <v>-1000</v>
      </c>
      <c r="G35" s="252">
        <v>2084</v>
      </c>
      <c r="H35" s="253">
        <v>2117</v>
      </c>
      <c r="I35" s="239">
        <f>G35-H35</f>
        <v>-33</v>
      </c>
      <c r="J35" s="239">
        <f>$F35*I35</f>
        <v>33000</v>
      </c>
      <c r="K35" s="769">
        <f>J35/1000000</f>
        <v>3.3000000000000002E-2</v>
      </c>
      <c r="L35" s="252">
        <v>999657</v>
      </c>
      <c r="M35" s="253">
        <v>999880</v>
      </c>
      <c r="N35" s="239">
        <f>L35-M35</f>
        <v>-223</v>
      </c>
      <c r="O35" s="239">
        <f>$F35*N35</f>
        <v>223000</v>
      </c>
      <c r="P35" s="790">
        <f>O35/1000000</f>
        <v>0.223</v>
      </c>
      <c r="Q35" s="548"/>
    </row>
    <row r="36" spans="1:17" ht="15.75" customHeight="1">
      <c r="A36" s="507"/>
      <c r="B36" s="209" t="s">
        <v>413</v>
      </c>
      <c r="C36" s="230"/>
      <c r="D36" s="66"/>
      <c r="E36" s="75"/>
      <c r="F36" s="239"/>
      <c r="G36" s="252"/>
      <c r="H36" s="253"/>
      <c r="I36" s="239"/>
      <c r="J36" s="239"/>
      <c r="K36" s="769"/>
      <c r="L36" s="252"/>
      <c r="M36" s="253"/>
      <c r="N36" s="239"/>
      <c r="O36" s="239"/>
      <c r="P36" s="790"/>
      <c r="Q36" s="548"/>
    </row>
    <row r="37" spans="1:17" ht="15.75" customHeight="1">
      <c r="A37" s="196">
        <v>25</v>
      </c>
      <c r="B37" s="211" t="s">
        <v>414</v>
      </c>
      <c r="C37" s="230">
        <v>5295131</v>
      </c>
      <c r="D37" s="66" t="s">
        <v>12</v>
      </c>
      <c r="E37" s="75" t="s">
        <v>300</v>
      </c>
      <c r="F37" s="239">
        <v>-1000</v>
      </c>
      <c r="G37" s="252">
        <v>997761</v>
      </c>
      <c r="H37" s="253">
        <v>997764</v>
      </c>
      <c r="I37" s="239">
        <f>G37-H37</f>
        <v>-3</v>
      </c>
      <c r="J37" s="239">
        <f>$F37*I37</f>
        <v>3000</v>
      </c>
      <c r="K37" s="769">
        <f>J37/1000000</f>
        <v>3.0000000000000001E-3</v>
      </c>
      <c r="L37" s="252">
        <v>997852</v>
      </c>
      <c r="M37" s="253">
        <v>997824</v>
      </c>
      <c r="N37" s="239">
        <f>L37-M37</f>
        <v>28</v>
      </c>
      <c r="O37" s="239">
        <f>$F37*N37</f>
        <v>-28000</v>
      </c>
      <c r="P37" s="790">
        <f>O37/1000000</f>
        <v>-2.8000000000000001E-2</v>
      </c>
      <c r="Q37" s="548"/>
    </row>
    <row r="38" spans="1:17" ht="15.75" customHeight="1">
      <c r="A38" s="196">
        <v>26</v>
      </c>
      <c r="B38" s="211" t="s">
        <v>415</v>
      </c>
      <c r="C38" s="230">
        <v>5295139</v>
      </c>
      <c r="D38" s="66" t="s">
        <v>12</v>
      </c>
      <c r="E38" s="75" t="s">
        <v>300</v>
      </c>
      <c r="F38" s="239">
        <v>-1000</v>
      </c>
      <c r="G38" s="252">
        <v>981690</v>
      </c>
      <c r="H38" s="253">
        <v>981703</v>
      </c>
      <c r="I38" s="239">
        <f>G38-H38</f>
        <v>-13</v>
      </c>
      <c r="J38" s="239">
        <f>$F38*I38</f>
        <v>13000</v>
      </c>
      <c r="K38" s="769">
        <f>J38/1000000</f>
        <v>1.2999999999999999E-2</v>
      </c>
      <c r="L38" s="252">
        <v>13504</v>
      </c>
      <c r="M38" s="253">
        <v>13480</v>
      </c>
      <c r="N38" s="239">
        <f>L38-M38</f>
        <v>24</v>
      </c>
      <c r="O38" s="239">
        <f>$F38*N38</f>
        <v>-24000</v>
      </c>
      <c r="P38" s="790">
        <f>O38/1000000</f>
        <v>-2.4E-2</v>
      </c>
      <c r="Q38" s="548"/>
    </row>
    <row r="39" spans="1:17" ht="15.75" customHeight="1">
      <c r="A39" s="196">
        <v>27</v>
      </c>
      <c r="B39" s="211" t="s">
        <v>416</v>
      </c>
      <c r="C39" s="230">
        <v>5100234</v>
      </c>
      <c r="D39" s="66" t="s">
        <v>12</v>
      </c>
      <c r="E39" s="75" t="s">
        <v>300</v>
      </c>
      <c r="F39" s="239">
        <v>-2000</v>
      </c>
      <c r="G39" s="252">
        <v>166</v>
      </c>
      <c r="H39" s="253">
        <v>165</v>
      </c>
      <c r="I39" s="239">
        <f>G39-H39</f>
        <v>1</v>
      </c>
      <c r="J39" s="239">
        <f>$F39*I39</f>
        <v>-2000</v>
      </c>
      <c r="K39" s="769">
        <f>J39/1000000</f>
        <v>-2E-3</v>
      </c>
      <c r="L39" s="252">
        <v>1406</v>
      </c>
      <c r="M39" s="253">
        <v>424</v>
      </c>
      <c r="N39" s="239">
        <f>L39-M39</f>
        <v>982</v>
      </c>
      <c r="O39" s="239">
        <f>$F39*N39</f>
        <v>-1964000</v>
      </c>
      <c r="P39" s="790">
        <f>O39/1000000</f>
        <v>-1.964</v>
      </c>
      <c r="Q39" s="548"/>
    </row>
    <row r="40" spans="1:17" ht="15.75" customHeight="1">
      <c r="A40" s="196">
        <v>28</v>
      </c>
      <c r="B40" s="211" t="s">
        <v>417</v>
      </c>
      <c r="C40" s="230">
        <v>5100228</v>
      </c>
      <c r="D40" s="66" t="s">
        <v>12</v>
      </c>
      <c r="E40" s="75" t="s">
        <v>300</v>
      </c>
      <c r="F40" s="239">
        <v>-2000</v>
      </c>
      <c r="G40" s="252">
        <v>8665</v>
      </c>
      <c r="H40" s="253">
        <v>8665</v>
      </c>
      <c r="I40" s="239">
        <f>G40-H40</f>
        <v>0</v>
      </c>
      <c r="J40" s="239">
        <f>$F40*I40</f>
        <v>0</v>
      </c>
      <c r="K40" s="769">
        <f>J40/1000000</f>
        <v>0</v>
      </c>
      <c r="L40" s="252">
        <v>2530</v>
      </c>
      <c r="M40" s="253">
        <v>1869</v>
      </c>
      <c r="N40" s="239">
        <f>L40-M40</f>
        <v>661</v>
      </c>
      <c r="O40" s="239">
        <f>$F40*N40</f>
        <v>-1322000</v>
      </c>
      <c r="P40" s="790">
        <f>O40/1000000</f>
        <v>-1.3220000000000001</v>
      </c>
      <c r="Q40" s="548"/>
    </row>
    <row r="41" spans="1:17" ht="17.25" customHeight="1">
      <c r="A41" s="196"/>
      <c r="B41" s="231" t="s">
        <v>154</v>
      </c>
      <c r="C41" s="230"/>
      <c r="D41" s="92"/>
      <c r="E41" s="92"/>
      <c r="F41" s="239"/>
      <c r="G41" s="252"/>
      <c r="H41" s="253"/>
      <c r="I41" s="239"/>
      <c r="J41" s="239"/>
      <c r="K41" s="769"/>
      <c r="L41" s="252"/>
      <c r="M41" s="253"/>
      <c r="N41" s="239"/>
      <c r="O41" s="239"/>
      <c r="P41" s="790"/>
      <c r="Q41" s="348"/>
    </row>
    <row r="42" spans="1:17" ht="19.5" customHeight="1">
      <c r="A42" s="507"/>
      <c r="B42" s="231" t="s">
        <v>37</v>
      </c>
      <c r="C42" s="230"/>
      <c r="D42" s="92"/>
      <c r="E42" s="92"/>
      <c r="F42" s="239"/>
      <c r="G42" s="252"/>
      <c r="H42" s="253"/>
      <c r="I42" s="239"/>
      <c r="J42" s="239"/>
      <c r="K42" s="769"/>
      <c r="L42" s="252"/>
      <c r="M42" s="253"/>
      <c r="N42" s="239"/>
      <c r="O42" s="239"/>
      <c r="P42" s="790"/>
      <c r="Q42" s="348"/>
    </row>
    <row r="43" spans="1:17" ht="22.5" customHeight="1">
      <c r="A43" s="196">
        <v>29</v>
      </c>
      <c r="B43" s="229" t="s">
        <v>155</v>
      </c>
      <c r="C43" s="230" t="s">
        <v>478</v>
      </c>
      <c r="D43" s="92" t="s">
        <v>438</v>
      </c>
      <c r="E43" s="75" t="s">
        <v>300</v>
      </c>
      <c r="F43" s="897">
        <v>0.8</v>
      </c>
      <c r="G43" s="252">
        <v>866500</v>
      </c>
      <c r="H43" s="253">
        <v>867000</v>
      </c>
      <c r="I43" s="239">
        <f>G43-H43</f>
        <v>-500</v>
      </c>
      <c r="J43" s="239">
        <f>$F43*I43</f>
        <v>-400</v>
      </c>
      <c r="K43" s="769">
        <f>J43/1000000</f>
        <v>-4.0000000000000002E-4</v>
      </c>
      <c r="L43" s="252">
        <v>-1000</v>
      </c>
      <c r="M43" s="253">
        <v>7500</v>
      </c>
      <c r="N43" s="239">
        <f>L43-M43</f>
        <v>-8500</v>
      </c>
      <c r="O43" s="239">
        <f>$F43*N43</f>
        <v>-6800</v>
      </c>
      <c r="P43" s="790">
        <f>O43/1000000</f>
        <v>-6.7999999999999996E-3</v>
      </c>
      <c r="Q43" s="353"/>
    </row>
    <row r="44" spans="1:17" ht="15.75" customHeight="1">
      <c r="A44" s="196"/>
      <c r="B44" s="209" t="s">
        <v>156</v>
      </c>
      <c r="C44" s="230"/>
      <c r="D44" s="66"/>
      <c r="E44" s="66"/>
      <c r="F44" s="239"/>
      <c r="G44" s="252"/>
      <c r="H44" s="253"/>
      <c r="I44" s="239"/>
      <c r="J44" s="239"/>
      <c r="K44" s="769"/>
      <c r="L44" s="252"/>
      <c r="M44" s="253"/>
      <c r="N44" s="239"/>
      <c r="O44" s="239"/>
      <c r="P44" s="790"/>
      <c r="Q44" s="348"/>
    </row>
    <row r="45" spans="1:17" ht="15.75" customHeight="1">
      <c r="A45" s="196">
        <v>30</v>
      </c>
      <c r="B45" s="211" t="s">
        <v>14</v>
      </c>
      <c r="C45" s="230">
        <v>5269210</v>
      </c>
      <c r="D45" s="66" t="s">
        <v>12</v>
      </c>
      <c r="E45" s="75" t="s">
        <v>300</v>
      </c>
      <c r="F45" s="239">
        <v>-1000</v>
      </c>
      <c r="G45" s="252">
        <v>930013</v>
      </c>
      <c r="H45" s="253">
        <v>930329</v>
      </c>
      <c r="I45" s="239">
        <f>G45-H45</f>
        <v>-316</v>
      </c>
      <c r="J45" s="239">
        <f>$F45*I45</f>
        <v>316000</v>
      </c>
      <c r="K45" s="769">
        <f>J45/1000000</f>
        <v>0.316</v>
      </c>
      <c r="L45" s="252">
        <v>965116</v>
      </c>
      <c r="M45" s="253">
        <v>965151</v>
      </c>
      <c r="N45" s="239">
        <f>L45-M45</f>
        <v>-35</v>
      </c>
      <c r="O45" s="239">
        <f>$F45*N45</f>
        <v>35000</v>
      </c>
      <c r="P45" s="790">
        <f>O45/1000000</f>
        <v>3.5000000000000003E-2</v>
      </c>
      <c r="Q45" s="348"/>
    </row>
    <row r="46" spans="1:17" ht="15.75" customHeight="1">
      <c r="A46" s="196">
        <v>31</v>
      </c>
      <c r="B46" s="229" t="s">
        <v>15</v>
      </c>
      <c r="C46" s="230">
        <v>5269749</v>
      </c>
      <c r="D46" s="92" t="s">
        <v>12</v>
      </c>
      <c r="E46" s="75" t="s">
        <v>300</v>
      </c>
      <c r="F46" s="239">
        <v>-1000</v>
      </c>
      <c r="G46" s="252">
        <v>990284</v>
      </c>
      <c r="H46" s="253">
        <v>992251</v>
      </c>
      <c r="I46" s="239">
        <f>G46-H46</f>
        <v>-1967</v>
      </c>
      <c r="J46" s="239">
        <f>$F46*I46</f>
        <v>1967000</v>
      </c>
      <c r="K46" s="769">
        <f>J46/1000000</f>
        <v>1.9670000000000001</v>
      </c>
      <c r="L46" s="252">
        <v>999319</v>
      </c>
      <c r="M46" s="253">
        <v>999327</v>
      </c>
      <c r="N46" s="239">
        <f>L46-M46</f>
        <v>-8</v>
      </c>
      <c r="O46" s="239">
        <f>$F46*N46</f>
        <v>8000</v>
      </c>
      <c r="P46" s="790">
        <f>O46/1000000</f>
        <v>8.0000000000000002E-3</v>
      </c>
      <c r="Q46" s="518"/>
    </row>
    <row r="47" spans="1:17" ht="15.75" customHeight="1">
      <c r="A47" s="196">
        <v>32</v>
      </c>
      <c r="B47" s="229" t="s">
        <v>16</v>
      </c>
      <c r="C47" s="230">
        <v>4864945</v>
      </c>
      <c r="D47" s="92" t="s">
        <v>12</v>
      </c>
      <c r="E47" s="75" t="s">
        <v>300</v>
      </c>
      <c r="F47" s="239">
        <v>-1000</v>
      </c>
      <c r="G47" s="252">
        <v>6244</v>
      </c>
      <c r="H47" s="253">
        <v>6157</v>
      </c>
      <c r="I47" s="239">
        <f>G47-H47</f>
        <v>87</v>
      </c>
      <c r="J47" s="239">
        <f>$F47*I47</f>
        <v>-87000</v>
      </c>
      <c r="K47" s="769">
        <f>J47/1000000</f>
        <v>-8.6999999999999994E-2</v>
      </c>
      <c r="L47" s="252">
        <v>34</v>
      </c>
      <c r="M47" s="253">
        <v>17</v>
      </c>
      <c r="N47" s="239">
        <f>L47-M47</f>
        <v>17</v>
      </c>
      <c r="O47" s="239">
        <f>$F47*N47</f>
        <v>-17000</v>
      </c>
      <c r="P47" s="790">
        <f>O47/1000000</f>
        <v>-1.7000000000000001E-2</v>
      </c>
      <c r="Q47" s="518"/>
    </row>
    <row r="48" spans="1:17" ht="22.5" customHeight="1">
      <c r="A48" s="507"/>
      <c r="B48" s="209" t="s">
        <v>422</v>
      </c>
      <c r="C48" s="230"/>
      <c r="D48" s="92"/>
      <c r="E48" s="75"/>
      <c r="F48" s="239"/>
      <c r="G48" s="252"/>
      <c r="H48" s="253"/>
      <c r="I48" s="239"/>
      <c r="J48" s="239"/>
      <c r="K48" s="769"/>
      <c r="L48" s="252"/>
      <c r="M48" s="253"/>
      <c r="N48" s="239"/>
      <c r="O48" s="239"/>
      <c r="P48" s="790"/>
      <c r="Q48" s="518"/>
    </row>
    <row r="49" spans="1:17" ht="22.5" customHeight="1">
      <c r="A49" s="196">
        <v>33</v>
      </c>
      <c r="B49" s="211" t="s">
        <v>416</v>
      </c>
      <c r="C49" s="230">
        <v>5128460</v>
      </c>
      <c r="D49" s="66" t="s">
        <v>12</v>
      </c>
      <c r="E49" s="75" t="s">
        <v>300</v>
      </c>
      <c r="F49" s="239">
        <v>-800</v>
      </c>
      <c r="G49" s="252">
        <v>42006</v>
      </c>
      <c r="H49" s="253">
        <v>41994</v>
      </c>
      <c r="I49" s="239">
        <f>G49-H49</f>
        <v>12</v>
      </c>
      <c r="J49" s="239">
        <f>$F49*I49</f>
        <v>-9600</v>
      </c>
      <c r="K49" s="769">
        <f>J49/1000000</f>
        <v>-9.5999999999999992E-3</v>
      </c>
      <c r="L49" s="252">
        <v>24359</v>
      </c>
      <c r="M49" s="253">
        <v>20849</v>
      </c>
      <c r="N49" s="239">
        <f>L49-M49</f>
        <v>3510</v>
      </c>
      <c r="O49" s="239">
        <f>$F49*N49</f>
        <v>-2808000</v>
      </c>
      <c r="P49" s="790">
        <f>O49/1000000</f>
        <v>-2.8079999999999998</v>
      </c>
      <c r="Q49" s="518"/>
    </row>
    <row r="50" spans="1:17" ht="22.5" customHeight="1">
      <c r="A50" s="196">
        <v>34</v>
      </c>
      <c r="B50" s="211" t="s">
        <v>417</v>
      </c>
      <c r="C50" s="230">
        <v>4902495</v>
      </c>
      <c r="D50" s="66" t="s">
        <v>12</v>
      </c>
      <c r="E50" s="75" t="s">
        <v>300</v>
      </c>
      <c r="F50" s="239">
        <v>-1200</v>
      </c>
      <c r="G50" s="252">
        <v>512</v>
      </c>
      <c r="H50" s="253">
        <v>503</v>
      </c>
      <c r="I50" s="239">
        <f>G50-H50</f>
        <v>9</v>
      </c>
      <c r="J50" s="239">
        <f>$F50*I50</f>
        <v>-10800</v>
      </c>
      <c r="K50" s="769">
        <f>J50/1000000</f>
        <v>-1.0800000000000001E-2</v>
      </c>
      <c r="L50" s="252">
        <v>6533</v>
      </c>
      <c r="M50" s="253">
        <v>4180</v>
      </c>
      <c r="N50" s="239">
        <f>L50-M50</f>
        <v>2353</v>
      </c>
      <c r="O50" s="239">
        <f>$F50*N50</f>
        <v>-2823600</v>
      </c>
      <c r="P50" s="790">
        <f>O50/1000000</f>
        <v>-2.8235999999999999</v>
      </c>
      <c r="Q50" s="518"/>
    </row>
    <row r="51" spans="1:17" ht="18.75" customHeight="1">
      <c r="A51" s="507"/>
      <c r="B51" s="231" t="s">
        <v>157</v>
      </c>
      <c r="C51" s="230"/>
      <c r="D51" s="92"/>
      <c r="E51" s="92"/>
      <c r="F51" s="235"/>
      <c r="G51" s="252"/>
      <c r="H51" s="253"/>
      <c r="I51" s="239"/>
      <c r="J51" s="239"/>
      <c r="K51" s="769"/>
      <c r="L51" s="252"/>
      <c r="M51" s="253"/>
      <c r="N51" s="239"/>
      <c r="O51" s="239"/>
      <c r="P51" s="790"/>
      <c r="Q51" s="348"/>
    </row>
    <row r="52" spans="1:17" ht="22.5" customHeight="1">
      <c r="A52" s="196">
        <v>35</v>
      </c>
      <c r="B52" s="229" t="s">
        <v>375</v>
      </c>
      <c r="C52" s="230">
        <v>5128411</v>
      </c>
      <c r="D52" s="92" t="s">
        <v>12</v>
      </c>
      <c r="E52" s="75" t="s">
        <v>300</v>
      </c>
      <c r="F52" s="239">
        <v>-2000</v>
      </c>
      <c r="G52" s="252">
        <v>531</v>
      </c>
      <c r="H52" s="253">
        <v>441</v>
      </c>
      <c r="I52" s="239">
        <f>G52-H52</f>
        <v>90</v>
      </c>
      <c r="J52" s="239">
        <f>$F52*I52</f>
        <v>-180000</v>
      </c>
      <c r="K52" s="769">
        <f>J52/1000000</f>
        <v>-0.18</v>
      </c>
      <c r="L52" s="252">
        <v>2004</v>
      </c>
      <c r="M52" s="253">
        <v>2157</v>
      </c>
      <c r="N52" s="239">
        <f t="shared" ref="N52:N57" si="6">L52-M52</f>
        <v>-153</v>
      </c>
      <c r="O52" s="239">
        <f t="shared" ref="O52:O57" si="7">$F52*N52</f>
        <v>306000</v>
      </c>
      <c r="P52" s="790">
        <f t="shared" ref="P52:P57" si="8">O52/1000000</f>
        <v>0.30599999999999999</v>
      </c>
      <c r="Q52" s="348"/>
    </row>
    <row r="53" spans="1:17" ht="22.5" customHeight="1">
      <c r="A53" s="196">
        <v>36</v>
      </c>
      <c r="B53" s="229" t="s">
        <v>376</v>
      </c>
      <c r="C53" s="230">
        <v>4864947</v>
      </c>
      <c r="D53" s="92" t="s">
        <v>12</v>
      </c>
      <c r="E53" s="75" t="s">
        <v>300</v>
      </c>
      <c r="F53" s="239">
        <v>-1000</v>
      </c>
      <c r="G53" s="252">
        <v>424</v>
      </c>
      <c r="H53" s="253">
        <v>334</v>
      </c>
      <c r="I53" s="239">
        <f>G53-H53</f>
        <v>90</v>
      </c>
      <c r="J53" s="239">
        <f>$F53*I53</f>
        <v>-90000</v>
      </c>
      <c r="K53" s="769">
        <f>J53/1000000</f>
        <v>-0.09</v>
      </c>
      <c r="L53" s="252">
        <v>450</v>
      </c>
      <c r="M53" s="253">
        <v>1458</v>
      </c>
      <c r="N53" s="239">
        <f t="shared" si="6"/>
        <v>-1008</v>
      </c>
      <c r="O53" s="239">
        <f t="shared" si="7"/>
        <v>1008000</v>
      </c>
      <c r="P53" s="790">
        <f t="shared" si="8"/>
        <v>1.008</v>
      </c>
      <c r="Q53" s="348"/>
    </row>
    <row r="54" spans="1:17" ht="22.5" customHeight="1">
      <c r="A54" s="196">
        <v>37</v>
      </c>
      <c r="B54" s="211" t="s">
        <v>501</v>
      </c>
      <c r="C54" s="230">
        <v>5128413</v>
      </c>
      <c r="D54" s="66" t="s">
        <v>12</v>
      </c>
      <c r="E54" s="75" t="s">
        <v>300</v>
      </c>
      <c r="F54" s="239">
        <v>-1000</v>
      </c>
      <c r="G54" s="252">
        <v>999856</v>
      </c>
      <c r="H54" s="253">
        <v>999872</v>
      </c>
      <c r="I54" s="239">
        <f>G54-H54</f>
        <v>-16</v>
      </c>
      <c r="J54" s="239">
        <f>$F54*I54</f>
        <v>16000</v>
      </c>
      <c r="K54" s="769">
        <f>J54/1000000</f>
        <v>1.6E-2</v>
      </c>
      <c r="L54" s="252">
        <v>0</v>
      </c>
      <c r="M54" s="253">
        <v>143</v>
      </c>
      <c r="N54" s="239">
        <f t="shared" si="6"/>
        <v>-143</v>
      </c>
      <c r="O54" s="239">
        <f t="shared" si="7"/>
        <v>143000</v>
      </c>
      <c r="P54" s="790">
        <f t="shared" si="8"/>
        <v>0.14299999999999999</v>
      </c>
      <c r="Q54" s="348"/>
    </row>
    <row r="55" spans="1:17" ht="22.5" customHeight="1">
      <c r="A55" s="196"/>
      <c r="B55" s="211"/>
      <c r="C55" s="230"/>
      <c r="D55" s="66"/>
      <c r="E55" s="75"/>
      <c r="F55" s="239">
        <v>-1000</v>
      </c>
      <c r="G55" s="252"/>
      <c r="H55" s="253"/>
      <c r="I55" s="239"/>
      <c r="J55" s="239"/>
      <c r="K55" s="769"/>
      <c r="L55" s="252">
        <v>999446</v>
      </c>
      <c r="M55" s="253">
        <v>999999</v>
      </c>
      <c r="N55" s="239">
        <f t="shared" si="6"/>
        <v>-553</v>
      </c>
      <c r="O55" s="239">
        <f t="shared" si="7"/>
        <v>553000</v>
      </c>
      <c r="P55" s="790">
        <f t="shared" si="8"/>
        <v>0.55300000000000005</v>
      </c>
      <c r="Q55" s="348"/>
    </row>
    <row r="56" spans="1:17" ht="22.5" customHeight="1">
      <c r="A56" s="196">
        <v>38</v>
      </c>
      <c r="B56" s="229" t="s">
        <v>377</v>
      </c>
      <c r="C56" s="230">
        <v>4864904</v>
      </c>
      <c r="D56" s="92" t="s">
        <v>12</v>
      </c>
      <c r="E56" s="75" t="s">
        <v>300</v>
      </c>
      <c r="F56" s="239">
        <v>-1000</v>
      </c>
      <c r="G56" s="252">
        <v>5979</v>
      </c>
      <c r="H56" s="253">
        <v>5955</v>
      </c>
      <c r="I56" s="239">
        <f>G56-H56</f>
        <v>24</v>
      </c>
      <c r="J56" s="239">
        <f>$F56*I56</f>
        <v>-24000</v>
      </c>
      <c r="K56" s="769">
        <f>J56/1000000</f>
        <v>-2.4E-2</v>
      </c>
      <c r="L56" s="252">
        <v>998022</v>
      </c>
      <c r="M56" s="253">
        <v>997961</v>
      </c>
      <c r="N56" s="239">
        <f t="shared" si="6"/>
        <v>61</v>
      </c>
      <c r="O56" s="239">
        <f t="shared" si="7"/>
        <v>-61000</v>
      </c>
      <c r="P56" s="790">
        <f t="shared" si="8"/>
        <v>-6.0999999999999999E-2</v>
      </c>
      <c r="Q56" s="348"/>
    </row>
    <row r="57" spans="1:17" ht="22.5" customHeight="1" thickBot="1">
      <c r="A57" s="717">
        <v>39</v>
      </c>
      <c r="B57" s="232" t="s">
        <v>378</v>
      </c>
      <c r="C57" s="233">
        <v>4864942</v>
      </c>
      <c r="D57" s="188" t="s">
        <v>12</v>
      </c>
      <c r="E57" s="189" t="s">
        <v>300</v>
      </c>
      <c r="F57" s="243">
        <v>-1000</v>
      </c>
      <c r="G57" s="337">
        <v>1327</v>
      </c>
      <c r="H57" s="338">
        <v>1331</v>
      </c>
      <c r="I57" s="243">
        <f>G57-H57</f>
        <v>-4</v>
      </c>
      <c r="J57" s="243">
        <f>$F57*I57</f>
        <v>4000</v>
      </c>
      <c r="K57" s="782">
        <f>J57/1000000</f>
        <v>4.0000000000000001E-3</v>
      </c>
      <c r="L57" s="337">
        <v>7044</v>
      </c>
      <c r="M57" s="338">
        <v>6881</v>
      </c>
      <c r="N57" s="243">
        <f t="shared" si="6"/>
        <v>163</v>
      </c>
      <c r="O57" s="243">
        <f t="shared" si="7"/>
        <v>-163000</v>
      </c>
      <c r="P57" s="792">
        <f t="shared" si="8"/>
        <v>-0.16300000000000001</v>
      </c>
      <c r="Q57" s="726"/>
    </row>
    <row r="58" spans="1:17" ht="18" customHeight="1" thickTop="1" thickBot="1">
      <c r="A58" s="298" t="s">
        <v>290</v>
      </c>
      <c r="B58" s="232"/>
      <c r="C58" s="233"/>
      <c r="D58" s="188"/>
      <c r="E58" s="189"/>
      <c r="F58" s="237"/>
      <c r="G58" s="337"/>
      <c r="H58" s="338"/>
      <c r="I58" s="243"/>
      <c r="J58" s="243"/>
      <c r="K58" s="782"/>
      <c r="L58" s="337"/>
      <c r="M58" s="338"/>
      <c r="N58" s="243"/>
      <c r="O58" s="243"/>
      <c r="P58" s="793" t="str">
        <f>NDPL!$Q$1</f>
        <v>JUNE-2024</v>
      </c>
      <c r="Q58" s="444"/>
    </row>
    <row r="59" spans="1:17" ht="18" customHeight="1" thickTop="1">
      <c r="A59" s="206"/>
      <c r="B59" s="207" t="s">
        <v>158</v>
      </c>
      <c r="C59" s="718"/>
      <c r="D59" s="74"/>
      <c r="E59" s="74"/>
      <c r="F59" s="310"/>
      <c r="G59" s="714"/>
      <c r="H59" s="399"/>
      <c r="I59" s="719"/>
      <c r="J59" s="719"/>
      <c r="K59" s="783"/>
      <c r="L59" s="714"/>
      <c r="M59" s="399"/>
      <c r="N59" s="719"/>
      <c r="O59" s="719"/>
      <c r="P59" s="794"/>
      <c r="Q59" s="400"/>
    </row>
    <row r="60" spans="1:17" ht="18" customHeight="1">
      <c r="A60" s="196">
        <v>40</v>
      </c>
      <c r="B60" s="229" t="s">
        <v>14</v>
      </c>
      <c r="C60" s="230">
        <v>4864920</v>
      </c>
      <c r="D60" s="92" t="s">
        <v>12</v>
      </c>
      <c r="E60" s="75" t="s">
        <v>300</v>
      </c>
      <c r="F60" s="239">
        <v>-1000</v>
      </c>
      <c r="G60" s="252">
        <v>10794</v>
      </c>
      <c r="H60" s="253">
        <v>10794</v>
      </c>
      <c r="I60" s="239">
        <f>G60-H60</f>
        <v>0</v>
      </c>
      <c r="J60" s="239">
        <f>$F60*I60</f>
        <v>0</v>
      </c>
      <c r="K60" s="769">
        <f>J60/1000000</f>
        <v>0</v>
      </c>
      <c r="L60" s="252">
        <v>999725</v>
      </c>
      <c r="M60" s="253">
        <v>999992</v>
      </c>
      <c r="N60" s="239">
        <f>L60-M60</f>
        <v>-267</v>
      </c>
      <c r="O60" s="239">
        <f>$F60*N60</f>
        <v>267000</v>
      </c>
      <c r="P60" s="790">
        <f>O60/1000000</f>
        <v>0.26700000000000002</v>
      </c>
      <c r="Q60" s="347"/>
    </row>
    <row r="61" spans="1:17" ht="18" customHeight="1">
      <c r="A61" s="196">
        <v>41</v>
      </c>
      <c r="B61" s="229" t="s">
        <v>15</v>
      </c>
      <c r="C61" s="230">
        <v>4864836</v>
      </c>
      <c r="D61" s="92" t="s">
        <v>12</v>
      </c>
      <c r="E61" s="75" t="s">
        <v>300</v>
      </c>
      <c r="F61" s="239">
        <v>-2500</v>
      </c>
      <c r="G61" s="203">
        <v>1</v>
      </c>
      <c r="H61" s="204">
        <v>1</v>
      </c>
      <c r="I61" s="239">
        <f>G61-H61</f>
        <v>0</v>
      </c>
      <c r="J61" s="239">
        <f>$F61*I61</f>
        <v>0</v>
      </c>
      <c r="K61" s="769">
        <f>J61/1000000</f>
        <v>0</v>
      </c>
      <c r="L61" s="203">
        <v>750</v>
      </c>
      <c r="M61" s="204">
        <v>141</v>
      </c>
      <c r="N61" s="239">
        <f>L61-M61</f>
        <v>609</v>
      </c>
      <c r="O61" s="239">
        <f>$F61*N61</f>
        <v>-1522500</v>
      </c>
      <c r="P61" s="790">
        <f>O61/1000000</f>
        <v>-1.5225</v>
      </c>
      <c r="Q61" s="339"/>
    </row>
    <row r="62" spans="1:17" ht="18" customHeight="1">
      <c r="A62" s="196">
        <v>42</v>
      </c>
      <c r="B62" s="229" t="s">
        <v>16</v>
      </c>
      <c r="C62" s="230">
        <v>4864900</v>
      </c>
      <c r="D62" s="92" t="s">
        <v>12</v>
      </c>
      <c r="E62" s="75" t="s">
        <v>300</v>
      </c>
      <c r="F62" s="239">
        <v>-2500</v>
      </c>
      <c r="G62" s="252">
        <v>328</v>
      </c>
      <c r="H62" s="253">
        <v>328</v>
      </c>
      <c r="I62" s="239">
        <f>G62-H62</f>
        <v>0</v>
      </c>
      <c r="J62" s="239">
        <f>$F62*I62</f>
        <v>0</v>
      </c>
      <c r="K62" s="769">
        <f>J62/1000000</f>
        <v>0</v>
      </c>
      <c r="L62" s="252">
        <v>307</v>
      </c>
      <c r="M62" s="253">
        <v>36</v>
      </c>
      <c r="N62" s="239">
        <f>L62-M62</f>
        <v>271</v>
      </c>
      <c r="O62" s="239">
        <f>$F62*N62</f>
        <v>-677500</v>
      </c>
      <c r="P62" s="790">
        <f>O62/1000000</f>
        <v>-0.67749999999999999</v>
      </c>
      <c r="Q62" s="351"/>
    </row>
    <row r="63" spans="1:17" ht="18" customHeight="1">
      <c r="A63" s="507"/>
      <c r="B63" s="231" t="s">
        <v>159</v>
      </c>
      <c r="C63" s="230"/>
      <c r="D63" s="92"/>
      <c r="E63" s="92"/>
      <c r="F63" s="239"/>
      <c r="G63" s="252"/>
      <c r="H63" s="253"/>
      <c r="I63" s="239"/>
      <c r="J63" s="239"/>
      <c r="K63" s="769"/>
      <c r="L63" s="252"/>
      <c r="M63" s="253"/>
      <c r="N63" s="239"/>
      <c r="O63" s="239"/>
      <c r="P63" s="790"/>
      <c r="Q63" s="339"/>
    </row>
    <row r="64" spans="1:17" ht="18" customHeight="1">
      <c r="A64" s="196">
        <v>43</v>
      </c>
      <c r="B64" s="229" t="s">
        <v>14</v>
      </c>
      <c r="C64" s="230">
        <v>4864916</v>
      </c>
      <c r="D64" s="92" t="s">
        <v>12</v>
      </c>
      <c r="E64" s="75" t="s">
        <v>300</v>
      </c>
      <c r="F64" s="239">
        <v>-1000</v>
      </c>
      <c r="G64" s="252">
        <v>2394</v>
      </c>
      <c r="H64" s="253">
        <v>2390</v>
      </c>
      <c r="I64" s="239">
        <f>G64-H64</f>
        <v>4</v>
      </c>
      <c r="J64" s="239">
        <f>$F64*I64</f>
        <v>-4000</v>
      </c>
      <c r="K64" s="769">
        <f>J64/1000000</f>
        <v>-4.0000000000000001E-3</v>
      </c>
      <c r="L64" s="252">
        <v>0</v>
      </c>
      <c r="M64" s="253">
        <v>464</v>
      </c>
      <c r="N64" s="239">
        <f t="shared" ref="N64:N70" si="9">L64-M64</f>
        <v>-464</v>
      </c>
      <c r="O64" s="239">
        <f t="shared" ref="O64:O70" si="10">$F64*N64</f>
        <v>464000</v>
      </c>
      <c r="P64" s="790">
        <f t="shared" ref="P64:P70" si="11">O64/1000000</f>
        <v>0.46400000000000002</v>
      </c>
      <c r="Q64" s="548"/>
    </row>
    <row r="65" spans="1:17" ht="18" customHeight="1">
      <c r="A65" s="196"/>
      <c r="B65" s="229"/>
      <c r="C65" s="230"/>
      <c r="D65" s="92"/>
      <c r="E65" s="75"/>
      <c r="F65" s="239">
        <v>-1000</v>
      </c>
      <c r="G65" s="252"/>
      <c r="H65" s="253"/>
      <c r="I65" s="239"/>
      <c r="J65" s="239"/>
      <c r="K65" s="769"/>
      <c r="L65" s="252">
        <v>999549</v>
      </c>
      <c r="M65" s="253">
        <v>999999</v>
      </c>
      <c r="N65" s="239">
        <f t="shared" si="9"/>
        <v>-450</v>
      </c>
      <c r="O65" s="239">
        <f t="shared" si="10"/>
        <v>450000</v>
      </c>
      <c r="P65" s="790">
        <f t="shared" si="11"/>
        <v>0.45</v>
      </c>
      <c r="Q65" s="548"/>
    </row>
    <row r="66" spans="1:17" ht="18" customHeight="1">
      <c r="A66" s="196">
        <v>44</v>
      </c>
      <c r="B66" s="229" t="s">
        <v>15</v>
      </c>
      <c r="C66" s="230">
        <v>4864806</v>
      </c>
      <c r="D66" s="92" t="s">
        <v>12</v>
      </c>
      <c r="E66" s="75" t="s">
        <v>300</v>
      </c>
      <c r="F66" s="239">
        <v>-500</v>
      </c>
      <c r="G66" s="252">
        <v>27109</v>
      </c>
      <c r="H66" s="253">
        <v>27103</v>
      </c>
      <c r="I66" s="239">
        <f>G66-H66</f>
        <v>6</v>
      </c>
      <c r="J66" s="239">
        <f>$F66*I66</f>
        <v>-3000</v>
      </c>
      <c r="K66" s="769">
        <f>J66/1000000</f>
        <v>-3.0000000000000001E-3</v>
      </c>
      <c r="L66" s="252">
        <v>2500</v>
      </c>
      <c r="M66" s="253">
        <v>2516</v>
      </c>
      <c r="N66" s="239">
        <f t="shared" si="9"/>
        <v>-16</v>
      </c>
      <c r="O66" s="239">
        <f t="shared" si="10"/>
        <v>8000</v>
      </c>
      <c r="P66" s="790">
        <f t="shared" si="11"/>
        <v>8.0000000000000002E-3</v>
      </c>
      <c r="Q66" s="339"/>
    </row>
    <row r="67" spans="1:17" ht="18" customHeight="1">
      <c r="A67" s="196"/>
      <c r="B67" s="229"/>
      <c r="C67" s="230"/>
      <c r="D67" s="92"/>
      <c r="E67" s="75"/>
      <c r="F67" s="239">
        <v>-500</v>
      </c>
      <c r="G67" s="252"/>
      <c r="H67" s="253"/>
      <c r="I67" s="239"/>
      <c r="J67" s="239"/>
      <c r="K67" s="769"/>
      <c r="L67" s="252">
        <v>2477</v>
      </c>
      <c r="M67" s="253">
        <v>2499</v>
      </c>
      <c r="N67" s="239">
        <f t="shared" si="9"/>
        <v>-22</v>
      </c>
      <c r="O67" s="239">
        <f t="shared" si="10"/>
        <v>11000</v>
      </c>
      <c r="P67" s="790">
        <f t="shared" si="11"/>
        <v>1.0999999999999999E-2</v>
      </c>
      <c r="Q67" s="339"/>
    </row>
    <row r="68" spans="1:17" ht="18" customHeight="1">
      <c r="A68" s="196"/>
      <c r="B68" s="229"/>
      <c r="C68" s="230"/>
      <c r="D68" s="92"/>
      <c r="E68" s="75"/>
      <c r="F68" s="239">
        <v>-500</v>
      </c>
      <c r="G68" s="252"/>
      <c r="H68" s="253"/>
      <c r="I68" s="239"/>
      <c r="J68" s="239"/>
      <c r="K68" s="769"/>
      <c r="L68" s="252">
        <v>2517</v>
      </c>
      <c r="M68" s="253">
        <v>2502</v>
      </c>
      <c r="N68" s="239">
        <f t="shared" si="9"/>
        <v>15</v>
      </c>
      <c r="O68" s="239">
        <f t="shared" si="10"/>
        <v>-7500</v>
      </c>
      <c r="P68" s="790">
        <f t="shared" si="11"/>
        <v>-7.4999999999999997E-3</v>
      </c>
      <c r="Q68" s="339"/>
    </row>
    <row r="69" spans="1:17" ht="18" customHeight="1">
      <c r="A69" s="196">
        <v>45</v>
      </c>
      <c r="B69" s="229" t="s">
        <v>16</v>
      </c>
      <c r="C69" s="230">
        <v>4864840</v>
      </c>
      <c r="D69" s="92" t="s">
        <v>12</v>
      </c>
      <c r="E69" s="75" t="s">
        <v>300</v>
      </c>
      <c r="F69" s="239">
        <v>-2500</v>
      </c>
      <c r="G69" s="252">
        <v>3632</v>
      </c>
      <c r="H69" s="253">
        <v>3630</v>
      </c>
      <c r="I69" s="239">
        <f>G69-H69</f>
        <v>2</v>
      </c>
      <c r="J69" s="239">
        <f>$F69*I69</f>
        <v>-5000</v>
      </c>
      <c r="K69" s="769">
        <f>J69/1000000</f>
        <v>-5.0000000000000001E-3</v>
      </c>
      <c r="L69" s="252">
        <v>950</v>
      </c>
      <c r="M69" s="253">
        <v>1294</v>
      </c>
      <c r="N69" s="239">
        <f t="shared" si="9"/>
        <v>-344</v>
      </c>
      <c r="O69" s="239">
        <f t="shared" si="10"/>
        <v>860000</v>
      </c>
      <c r="P69" s="790">
        <f t="shared" si="11"/>
        <v>0.86</v>
      </c>
      <c r="Q69" s="347"/>
    </row>
    <row r="70" spans="1:17" ht="18" customHeight="1">
      <c r="A70" s="196">
        <v>46</v>
      </c>
      <c r="B70" s="229" t="s">
        <v>151</v>
      </c>
      <c r="C70" s="230">
        <v>4865042</v>
      </c>
      <c r="D70" s="92" t="s">
        <v>12</v>
      </c>
      <c r="E70" s="75" t="s">
        <v>300</v>
      </c>
      <c r="F70" s="239">
        <v>-2000</v>
      </c>
      <c r="G70" s="252">
        <v>7323</v>
      </c>
      <c r="H70" s="253">
        <v>7316</v>
      </c>
      <c r="I70" s="253">
        <f>G70-H70</f>
        <v>7</v>
      </c>
      <c r="J70" s="253">
        <f>$F70*I70</f>
        <v>-14000</v>
      </c>
      <c r="K70" s="767">
        <f>J70/1000000</f>
        <v>-1.4E-2</v>
      </c>
      <c r="L70" s="252">
        <v>1532</v>
      </c>
      <c r="M70" s="253">
        <v>1510</v>
      </c>
      <c r="N70" s="253">
        <f t="shared" si="9"/>
        <v>22</v>
      </c>
      <c r="O70" s="253">
        <f t="shared" si="10"/>
        <v>-44000</v>
      </c>
      <c r="P70" s="763">
        <f t="shared" si="11"/>
        <v>-4.3999999999999997E-2</v>
      </c>
      <c r="Q70" s="360"/>
    </row>
    <row r="71" spans="1:17" ht="18" customHeight="1">
      <c r="A71" s="507"/>
      <c r="B71" s="231" t="s">
        <v>110</v>
      </c>
      <c r="C71" s="230"/>
      <c r="D71" s="92"/>
      <c r="E71" s="75"/>
      <c r="F71" s="235"/>
      <c r="G71" s="252"/>
      <c r="H71" s="253"/>
      <c r="I71" s="239"/>
      <c r="J71" s="239"/>
      <c r="K71" s="769"/>
      <c r="L71" s="252"/>
      <c r="M71" s="253"/>
      <c r="N71" s="239"/>
      <c r="O71" s="239"/>
      <c r="P71" s="790"/>
      <c r="Q71" s="339"/>
    </row>
    <row r="72" spans="1:17" ht="18" customHeight="1">
      <c r="A72" s="196">
        <v>47</v>
      </c>
      <c r="B72" s="229" t="s">
        <v>320</v>
      </c>
      <c r="C72" s="230">
        <v>5128461</v>
      </c>
      <c r="D72" s="92" t="s">
        <v>12</v>
      </c>
      <c r="E72" s="75" t="s">
        <v>300</v>
      </c>
      <c r="F72" s="519">
        <v>-1000</v>
      </c>
      <c r="G72" s="252">
        <v>115147</v>
      </c>
      <c r="H72" s="253">
        <v>115135</v>
      </c>
      <c r="I72" s="239">
        <f>G72-H72</f>
        <v>12</v>
      </c>
      <c r="J72" s="239">
        <f>$F72*I72</f>
        <v>-12000</v>
      </c>
      <c r="K72" s="769">
        <f>J72/1000000</f>
        <v>-1.2E-2</v>
      </c>
      <c r="L72" s="252">
        <v>996767</v>
      </c>
      <c r="M72" s="253">
        <v>996864</v>
      </c>
      <c r="N72" s="239">
        <f>L72-M72</f>
        <v>-97</v>
      </c>
      <c r="O72" s="239">
        <f>$F72*N72</f>
        <v>97000</v>
      </c>
      <c r="P72" s="790">
        <f>O72/1000000</f>
        <v>9.7000000000000003E-2</v>
      </c>
      <c r="Q72" s="340"/>
    </row>
    <row r="73" spans="1:17" ht="18" customHeight="1">
      <c r="A73" s="196">
        <v>48</v>
      </c>
      <c r="B73" s="229" t="s">
        <v>161</v>
      </c>
      <c r="C73" s="230">
        <v>4865003</v>
      </c>
      <c r="D73" s="92" t="s">
        <v>12</v>
      </c>
      <c r="E73" s="75" t="s">
        <v>300</v>
      </c>
      <c r="F73" s="519">
        <v>-2000</v>
      </c>
      <c r="G73" s="252">
        <v>84004</v>
      </c>
      <c r="H73" s="253">
        <v>83919</v>
      </c>
      <c r="I73" s="239">
        <f>G73-H73</f>
        <v>85</v>
      </c>
      <c r="J73" s="239">
        <f>$F73*I73</f>
        <v>-170000</v>
      </c>
      <c r="K73" s="769">
        <f>J73/1000000</f>
        <v>-0.17</v>
      </c>
      <c r="L73" s="252">
        <v>999262</v>
      </c>
      <c r="M73" s="253">
        <v>999318</v>
      </c>
      <c r="N73" s="239">
        <f>L73-M73</f>
        <v>-56</v>
      </c>
      <c r="O73" s="239">
        <f>$F73*N73</f>
        <v>112000</v>
      </c>
      <c r="P73" s="790">
        <f>O73/1000000</f>
        <v>0.112</v>
      </c>
      <c r="Q73" s="339"/>
    </row>
    <row r="74" spans="1:17" ht="18" customHeight="1">
      <c r="A74" s="507"/>
      <c r="B74" s="231" t="s">
        <v>322</v>
      </c>
      <c r="C74" s="230"/>
      <c r="D74" s="92"/>
      <c r="E74" s="75"/>
      <c r="F74" s="235"/>
      <c r="G74" s="252"/>
      <c r="H74" s="253"/>
      <c r="I74" s="239"/>
      <c r="J74" s="239"/>
      <c r="K74" s="769"/>
      <c r="L74" s="252"/>
      <c r="M74" s="253"/>
      <c r="N74" s="239"/>
      <c r="O74" s="239"/>
      <c r="P74" s="790"/>
      <c r="Q74" s="339"/>
    </row>
    <row r="75" spans="1:17" ht="18" customHeight="1">
      <c r="A75" s="196">
        <v>49</v>
      </c>
      <c r="B75" s="229" t="s">
        <v>320</v>
      </c>
      <c r="C75" s="230">
        <v>5128472</v>
      </c>
      <c r="D75" s="92" t="s">
        <v>12</v>
      </c>
      <c r="E75" s="75" t="s">
        <v>300</v>
      </c>
      <c r="F75" s="311">
        <v>-1500</v>
      </c>
      <c r="G75" s="252">
        <v>15741</v>
      </c>
      <c r="H75" s="253">
        <v>15683</v>
      </c>
      <c r="I75" s="239">
        <f>G75-H75</f>
        <v>58</v>
      </c>
      <c r="J75" s="239">
        <f>$F75*I75</f>
        <v>-87000</v>
      </c>
      <c r="K75" s="769">
        <f>J75/1000000</f>
        <v>-8.6999999999999994E-2</v>
      </c>
      <c r="L75" s="252">
        <v>137</v>
      </c>
      <c r="M75" s="253">
        <v>134</v>
      </c>
      <c r="N75" s="239">
        <f>L75-M75</f>
        <v>3</v>
      </c>
      <c r="O75" s="239">
        <f>$F75*N75</f>
        <v>-4500</v>
      </c>
      <c r="P75" s="790">
        <f>O75/1000000</f>
        <v>-4.4999999999999997E-3</v>
      </c>
      <c r="Q75" s="339"/>
    </row>
    <row r="76" spans="1:17" ht="18" customHeight="1">
      <c r="A76" s="196">
        <v>50</v>
      </c>
      <c r="B76" s="229" t="s">
        <v>161</v>
      </c>
      <c r="C76" s="230">
        <v>5128452</v>
      </c>
      <c r="D76" s="92" t="s">
        <v>12</v>
      </c>
      <c r="E76" s="75" t="s">
        <v>300</v>
      </c>
      <c r="F76" s="311">
        <v>-1000</v>
      </c>
      <c r="G76" s="252">
        <v>19100</v>
      </c>
      <c r="H76" s="253">
        <v>19014</v>
      </c>
      <c r="I76" s="239">
        <f>G76-H76</f>
        <v>86</v>
      </c>
      <c r="J76" s="239">
        <f>$F76*I76</f>
        <v>-86000</v>
      </c>
      <c r="K76" s="769">
        <f>J76/1000000</f>
        <v>-8.5999999999999993E-2</v>
      </c>
      <c r="L76" s="252">
        <v>105</v>
      </c>
      <c r="M76" s="253">
        <v>92</v>
      </c>
      <c r="N76" s="239">
        <f>L76-M76</f>
        <v>13</v>
      </c>
      <c r="O76" s="239">
        <f>$F76*N76</f>
        <v>-13000</v>
      </c>
      <c r="P76" s="790">
        <f>O76/1000000</f>
        <v>-1.2999999999999999E-2</v>
      </c>
      <c r="Q76" s="339"/>
    </row>
    <row r="77" spans="1:17" ht="18" customHeight="1">
      <c r="A77" s="196"/>
      <c r="B77" s="330" t="s">
        <v>326</v>
      </c>
      <c r="C77" s="230"/>
      <c r="D77" s="92"/>
      <c r="E77" s="75"/>
      <c r="F77" s="311"/>
      <c r="G77" s="252"/>
      <c r="H77" s="253"/>
      <c r="I77" s="239"/>
      <c r="J77" s="239"/>
      <c r="K77" s="769"/>
      <c r="L77" s="252"/>
      <c r="M77" s="253"/>
      <c r="N77" s="239"/>
      <c r="O77" s="239"/>
      <c r="P77" s="790"/>
      <c r="Q77" s="339"/>
    </row>
    <row r="78" spans="1:17" ht="18" customHeight="1">
      <c r="A78" s="196">
        <v>51</v>
      </c>
      <c r="B78" s="229" t="s">
        <v>320</v>
      </c>
      <c r="C78" s="230">
        <v>4864865</v>
      </c>
      <c r="D78" s="92" t="s">
        <v>12</v>
      </c>
      <c r="E78" s="75" t="s">
        <v>300</v>
      </c>
      <c r="F78" s="311">
        <v>-2500</v>
      </c>
      <c r="G78" s="252">
        <v>999991</v>
      </c>
      <c r="H78" s="253">
        <v>999999</v>
      </c>
      <c r="I78" s="239">
        <f>G78-H78</f>
        <v>-8</v>
      </c>
      <c r="J78" s="239">
        <f>$F78*I78</f>
        <v>20000</v>
      </c>
      <c r="K78" s="769">
        <f>J78/1000000</f>
        <v>0.02</v>
      </c>
      <c r="L78" s="252">
        <v>0</v>
      </c>
      <c r="M78" s="253">
        <v>104</v>
      </c>
      <c r="N78" s="239">
        <f>L78-M78</f>
        <v>-104</v>
      </c>
      <c r="O78" s="239">
        <f>$F78*N78</f>
        <v>260000</v>
      </c>
      <c r="P78" s="790">
        <f>O78/1000000</f>
        <v>0.26</v>
      </c>
      <c r="Q78" s="339"/>
    </row>
    <row r="79" spans="1:17" ht="18" customHeight="1">
      <c r="A79" s="196"/>
      <c r="B79" s="229"/>
      <c r="C79" s="230"/>
      <c r="D79" s="92"/>
      <c r="E79" s="75"/>
      <c r="F79" s="311">
        <v>-2500</v>
      </c>
      <c r="G79" s="252"/>
      <c r="H79" s="253"/>
      <c r="I79" s="239"/>
      <c r="J79" s="239"/>
      <c r="K79" s="769"/>
      <c r="L79" s="252">
        <v>999915</v>
      </c>
      <c r="M79" s="253">
        <v>999999</v>
      </c>
      <c r="N79" s="239">
        <f>L79-M79</f>
        <v>-84</v>
      </c>
      <c r="O79" s="239">
        <f>$F79*N79</f>
        <v>210000</v>
      </c>
      <c r="P79" s="790">
        <f>O79/1000000</f>
        <v>0.21</v>
      </c>
      <c r="Q79" s="339"/>
    </row>
    <row r="80" spans="1:17" ht="18" customHeight="1">
      <c r="A80" s="196">
        <v>52</v>
      </c>
      <c r="B80" s="229" t="s">
        <v>161</v>
      </c>
      <c r="C80" s="230">
        <v>4902504</v>
      </c>
      <c r="D80" s="92" t="s">
        <v>12</v>
      </c>
      <c r="E80" s="75" t="s">
        <v>300</v>
      </c>
      <c r="F80" s="311">
        <v>-1000</v>
      </c>
      <c r="G80" s="252">
        <v>991317</v>
      </c>
      <c r="H80" s="253">
        <v>991340</v>
      </c>
      <c r="I80" s="239">
        <f>G80-H80</f>
        <v>-23</v>
      </c>
      <c r="J80" s="239">
        <f>$F80*I80</f>
        <v>23000</v>
      </c>
      <c r="K80" s="769">
        <f>J80/1000000</f>
        <v>2.3E-2</v>
      </c>
      <c r="L80" s="252">
        <v>994713</v>
      </c>
      <c r="M80" s="253">
        <v>995131</v>
      </c>
      <c r="N80" s="239">
        <f>L80-M80</f>
        <v>-418</v>
      </c>
      <c r="O80" s="239">
        <f>$F80*N80</f>
        <v>418000</v>
      </c>
      <c r="P80" s="790">
        <f>O80/1000000</f>
        <v>0.41799999999999998</v>
      </c>
      <c r="Q80" s="339"/>
    </row>
    <row r="81" spans="1:17" ht="18" customHeight="1">
      <c r="A81" s="196">
        <v>53</v>
      </c>
      <c r="B81" s="229" t="s">
        <v>382</v>
      </c>
      <c r="C81" s="230">
        <v>4864935</v>
      </c>
      <c r="D81" s="92" t="s">
        <v>12</v>
      </c>
      <c r="E81" s="75" t="s">
        <v>300</v>
      </c>
      <c r="F81" s="311">
        <v>-1000</v>
      </c>
      <c r="G81" s="252">
        <v>999973</v>
      </c>
      <c r="H81" s="253">
        <v>999999</v>
      </c>
      <c r="I81" s="239">
        <f>G81-H81</f>
        <v>-26</v>
      </c>
      <c r="J81" s="239">
        <f>$F81*I81</f>
        <v>26000</v>
      </c>
      <c r="K81" s="769">
        <f>J81/1000000</f>
        <v>2.5999999999999999E-2</v>
      </c>
      <c r="L81" s="252">
        <v>999684</v>
      </c>
      <c r="M81" s="253">
        <v>999999</v>
      </c>
      <c r="N81" s="239">
        <f>L81-M81</f>
        <v>-315</v>
      </c>
      <c r="O81" s="239">
        <f>$F81*N81</f>
        <v>315000</v>
      </c>
      <c r="P81" s="790">
        <f>O81/1000000</f>
        <v>0.315</v>
      </c>
      <c r="Q81" s="339" t="s">
        <v>516</v>
      </c>
    </row>
    <row r="82" spans="1:17" ht="18" customHeight="1">
      <c r="A82" s="196"/>
      <c r="B82" s="229"/>
      <c r="C82" s="230"/>
      <c r="D82" s="92"/>
      <c r="E82" s="75"/>
      <c r="F82" s="311"/>
      <c r="G82" s="252"/>
      <c r="H82" s="253"/>
      <c r="I82" s="239"/>
      <c r="J82" s="239"/>
      <c r="K82" s="769">
        <v>1.5049999999999999E-2</v>
      </c>
      <c r="L82" s="252"/>
      <c r="M82" s="253"/>
      <c r="N82" s="239"/>
      <c r="O82" s="239"/>
      <c r="P82" s="790">
        <v>0.18229999999999999</v>
      </c>
      <c r="Q82" s="339" t="s">
        <v>522</v>
      </c>
    </row>
    <row r="83" spans="1:17" ht="18" customHeight="1">
      <c r="A83" s="507"/>
      <c r="B83" s="330" t="s">
        <v>335</v>
      </c>
      <c r="C83" s="230"/>
      <c r="D83" s="92"/>
      <c r="E83" s="75"/>
      <c r="F83" s="311"/>
      <c r="G83" s="252"/>
      <c r="H83" s="253"/>
      <c r="I83" s="239"/>
      <c r="J83" s="239"/>
      <c r="K83" s="769"/>
      <c r="L83" s="252"/>
      <c r="M83" s="253"/>
      <c r="N83" s="239"/>
      <c r="O83" s="239"/>
      <c r="P83" s="790"/>
      <c r="Q83" s="339"/>
    </row>
    <row r="84" spans="1:17" ht="18" customHeight="1">
      <c r="A84" s="196">
        <v>54</v>
      </c>
      <c r="B84" s="229" t="s">
        <v>336</v>
      </c>
      <c r="C84" s="230">
        <v>4902509</v>
      </c>
      <c r="D84" s="92" t="s">
        <v>12</v>
      </c>
      <c r="E84" s="75" t="s">
        <v>300</v>
      </c>
      <c r="F84" s="311">
        <v>4000</v>
      </c>
      <c r="G84" s="252">
        <v>992441</v>
      </c>
      <c r="H84" s="253">
        <v>992441</v>
      </c>
      <c r="I84" s="239">
        <f>G84-H84</f>
        <v>0</v>
      </c>
      <c r="J84" s="239">
        <f>$F84*I84</f>
        <v>0</v>
      </c>
      <c r="K84" s="769">
        <f>J84/1000000</f>
        <v>0</v>
      </c>
      <c r="L84" s="252">
        <v>999580</v>
      </c>
      <c r="M84" s="253">
        <v>999896</v>
      </c>
      <c r="N84" s="239">
        <f>L84-M84</f>
        <v>-316</v>
      </c>
      <c r="O84" s="239">
        <f>$F84*N84</f>
        <v>-1264000</v>
      </c>
      <c r="P84" s="790">
        <f>O84/1000000</f>
        <v>-1.264</v>
      </c>
      <c r="Q84" s="339"/>
    </row>
    <row r="85" spans="1:17" ht="18" customHeight="1">
      <c r="A85" s="196">
        <v>55</v>
      </c>
      <c r="B85" s="270" t="s">
        <v>337</v>
      </c>
      <c r="C85" s="230">
        <v>4865026</v>
      </c>
      <c r="D85" s="92" t="s">
        <v>12</v>
      </c>
      <c r="E85" s="75" t="s">
        <v>300</v>
      </c>
      <c r="F85" s="311">
        <v>800</v>
      </c>
      <c r="G85" s="252">
        <v>956859</v>
      </c>
      <c r="H85" s="253">
        <v>956859</v>
      </c>
      <c r="I85" s="239">
        <f t="shared" ref="I85:I91" si="12">G85-H85</f>
        <v>0</v>
      </c>
      <c r="J85" s="239">
        <f t="shared" ref="J85:J91" si="13">$F85*I85</f>
        <v>0</v>
      </c>
      <c r="K85" s="769">
        <f t="shared" ref="K85:K91" si="14">J85/1000000</f>
        <v>0</v>
      </c>
      <c r="L85" s="252">
        <v>709</v>
      </c>
      <c r="M85" s="253">
        <v>496</v>
      </c>
      <c r="N85" s="239">
        <f t="shared" ref="N85:N91" si="15">L85-M85</f>
        <v>213</v>
      </c>
      <c r="O85" s="239">
        <f t="shared" ref="O85:O91" si="16">$F85*N85</f>
        <v>170400</v>
      </c>
      <c r="P85" s="790">
        <f t="shared" ref="P85:P91" si="17">O85/1000000</f>
        <v>0.1704</v>
      </c>
      <c r="Q85" s="339"/>
    </row>
    <row r="86" spans="1:17" ht="18" customHeight="1">
      <c r="A86" s="196">
        <v>56</v>
      </c>
      <c r="B86" s="229" t="s">
        <v>314</v>
      </c>
      <c r="C86" s="230">
        <v>5100233</v>
      </c>
      <c r="D86" s="92" t="s">
        <v>12</v>
      </c>
      <c r="E86" s="75" t="s">
        <v>300</v>
      </c>
      <c r="F86" s="311">
        <v>800</v>
      </c>
      <c r="G86" s="252">
        <v>903209</v>
      </c>
      <c r="H86" s="253">
        <v>903209</v>
      </c>
      <c r="I86" s="239">
        <f t="shared" si="12"/>
        <v>0</v>
      </c>
      <c r="J86" s="239">
        <f t="shared" si="13"/>
        <v>0</v>
      </c>
      <c r="K86" s="769">
        <f t="shared" si="14"/>
        <v>0</v>
      </c>
      <c r="L86" s="252">
        <v>998732</v>
      </c>
      <c r="M86" s="253">
        <v>999217</v>
      </c>
      <c r="N86" s="239">
        <f t="shared" si="15"/>
        <v>-485</v>
      </c>
      <c r="O86" s="239">
        <f t="shared" si="16"/>
        <v>-388000</v>
      </c>
      <c r="P86" s="790">
        <f t="shared" si="17"/>
        <v>-0.38800000000000001</v>
      </c>
      <c r="Q86" s="339"/>
    </row>
    <row r="87" spans="1:17" ht="15" customHeight="1">
      <c r="A87" s="196">
        <v>57</v>
      </c>
      <c r="B87" s="229" t="s">
        <v>340</v>
      </c>
      <c r="C87" s="230">
        <v>4864971</v>
      </c>
      <c r="D87" s="92" t="s">
        <v>12</v>
      </c>
      <c r="E87" s="75" t="s">
        <v>300</v>
      </c>
      <c r="F87" s="311">
        <v>-800</v>
      </c>
      <c r="G87" s="252">
        <v>0</v>
      </c>
      <c r="H87" s="253">
        <v>0</v>
      </c>
      <c r="I87" s="239">
        <f t="shared" si="12"/>
        <v>0</v>
      </c>
      <c r="J87" s="239">
        <f t="shared" si="13"/>
        <v>0</v>
      </c>
      <c r="K87" s="769">
        <f t="shared" si="14"/>
        <v>0</v>
      </c>
      <c r="L87" s="252">
        <v>999495</v>
      </c>
      <c r="M87" s="253">
        <v>999495</v>
      </c>
      <c r="N87" s="239">
        <f t="shared" si="15"/>
        <v>0</v>
      </c>
      <c r="O87" s="239">
        <f t="shared" si="16"/>
        <v>0</v>
      </c>
      <c r="P87" s="790">
        <f t="shared" si="17"/>
        <v>0</v>
      </c>
      <c r="Q87" s="339"/>
    </row>
    <row r="88" spans="1:17" ht="15" customHeight="1">
      <c r="A88" s="196">
        <v>58</v>
      </c>
      <c r="B88" s="229" t="s">
        <v>383</v>
      </c>
      <c r="C88" s="230">
        <v>4864985</v>
      </c>
      <c r="D88" s="92" t="s">
        <v>12</v>
      </c>
      <c r="E88" s="75" t="s">
        <v>300</v>
      </c>
      <c r="F88" s="311">
        <v>800</v>
      </c>
      <c r="G88" s="252">
        <v>999448</v>
      </c>
      <c r="H88" s="253">
        <v>999448</v>
      </c>
      <c r="I88" s="239">
        <f>G88-H88</f>
        <v>0</v>
      </c>
      <c r="J88" s="239">
        <f>$F88*I88</f>
        <v>0</v>
      </c>
      <c r="K88" s="769">
        <f>J88/1000000</f>
        <v>0</v>
      </c>
      <c r="L88" s="252">
        <v>237</v>
      </c>
      <c r="M88" s="253">
        <v>116</v>
      </c>
      <c r="N88" s="239">
        <f>L88-M88</f>
        <v>121</v>
      </c>
      <c r="O88" s="239">
        <f>$F88*N88</f>
        <v>96800</v>
      </c>
      <c r="P88" s="790">
        <f>O88/1000000</f>
        <v>9.6799999999999997E-2</v>
      </c>
      <c r="Q88" s="339"/>
    </row>
    <row r="89" spans="1:17" ht="15" customHeight="1">
      <c r="A89" s="196">
        <v>59</v>
      </c>
      <c r="B89" s="229" t="s">
        <v>503</v>
      </c>
      <c r="C89" s="230">
        <v>4902511</v>
      </c>
      <c r="D89" s="92" t="s">
        <v>12</v>
      </c>
      <c r="E89" s="75" t="s">
        <v>300</v>
      </c>
      <c r="F89" s="311">
        <v>4000</v>
      </c>
      <c r="G89" s="252">
        <v>999912</v>
      </c>
      <c r="H89" s="253">
        <v>999912</v>
      </c>
      <c r="I89" s="239">
        <f>G89-H89</f>
        <v>0</v>
      </c>
      <c r="J89" s="239">
        <f>$F89*I89</f>
        <v>0</v>
      </c>
      <c r="K89" s="769">
        <f>J89/1000000</f>
        <v>0</v>
      </c>
      <c r="L89" s="252">
        <v>230</v>
      </c>
      <c r="M89" s="253">
        <v>58</v>
      </c>
      <c r="N89" s="239">
        <f>L89-M89</f>
        <v>172</v>
      </c>
      <c r="O89" s="239">
        <f>$F89*N89</f>
        <v>688000</v>
      </c>
      <c r="P89" s="790">
        <f>O89/1000000</f>
        <v>0.68799999999999994</v>
      </c>
      <c r="Q89" s="548"/>
    </row>
    <row r="90" spans="1:17" ht="15" customHeight="1">
      <c r="A90" s="196">
        <v>60</v>
      </c>
      <c r="B90" s="229" t="s">
        <v>441</v>
      </c>
      <c r="C90" s="230">
        <v>5128428</v>
      </c>
      <c r="D90" s="92" t="s">
        <v>12</v>
      </c>
      <c r="E90" s="75" t="s">
        <v>300</v>
      </c>
      <c r="F90" s="311">
        <v>800</v>
      </c>
      <c r="G90" s="252">
        <v>977944</v>
      </c>
      <c r="H90" s="253">
        <v>977944</v>
      </c>
      <c r="I90" s="239">
        <f t="shared" si="12"/>
        <v>0</v>
      </c>
      <c r="J90" s="239">
        <f t="shared" si="13"/>
        <v>0</v>
      </c>
      <c r="K90" s="769">
        <f t="shared" si="14"/>
        <v>0</v>
      </c>
      <c r="L90" s="252">
        <v>996275</v>
      </c>
      <c r="M90" s="253">
        <v>998308</v>
      </c>
      <c r="N90" s="239">
        <f t="shared" si="15"/>
        <v>-2033</v>
      </c>
      <c r="O90" s="239">
        <f t="shared" si="16"/>
        <v>-1626400</v>
      </c>
      <c r="P90" s="790">
        <f t="shared" si="17"/>
        <v>-1.6264000000000001</v>
      </c>
      <c r="Q90" s="339"/>
    </row>
    <row r="91" spans="1:17" ht="15" customHeight="1">
      <c r="A91" s="196">
        <v>61</v>
      </c>
      <c r="B91" s="229" t="s">
        <v>442</v>
      </c>
      <c r="C91" s="230">
        <v>4864926</v>
      </c>
      <c r="D91" s="92" t="s">
        <v>12</v>
      </c>
      <c r="E91" s="75" t="s">
        <v>300</v>
      </c>
      <c r="F91" s="311">
        <v>800</v>
      </c>
      <c r="G91" s="252">
        <v>970509</v>
      </c>
      <c r="H91" s="253">
        <v>970509</v>
      </c>
      <c r="I91" s="239">
        <f t="shared" si="12"/>
        <v>0</v>
      </c>
      <c r="J91" s="239">
        <f t="shared" si="13"/>
        <v>0</v>
      </c>
      <c r="K91" s="769">
        <f t="shared" si="14"/>
        <v>0</v>
      </c>
      <c r="L91" s="252">
        <v>998610</v>
      </c>
      <c r="M91" s="253">
        <v>999423</v>
      </c>
      <c r="N91" s="239">
        <f t="shared" si="15"/>
        <v>-813</v>
      </c>
      <c r="O91" s="239">
        <f t="shared" si="16"/>
        <v>-650400</v>
      </c>
      <c r="P91" s="790">
        <f t="shared" si="17"/>
        <v>-0.65039999999999998</v>
      </c>
      <c r="Q91" s="339"/>
    </row>
    <row r="92" spans="1:17" ht="15" customHeight="1">
      <c r="A92" s="507"/>
      <c r="B92" s="209" t="s">
        <v>97</v>
      </c>
      <c r="C92" s="230"/>
      <c r="D92" s="66"/>
      <c r="E92" s="66"/>
      <c r="F92" s="235"/>
      <c r="G92" s="252"/>
      <c r="H92" s="253"/>
      <c r="I92" s="239"/>
      <c r="J92" s="239"/>
      <c r="K92" s="769"/>
      <c r="L92" s="252"/>
      <c r="M92" s="253"/>
      <c r="N92" s="239"/>
      <c r="O92" s="239"/>
      <c r="P92" s="790"/>
      <c r="Q92" s="339"/>
    </row>
    <row r="93" spans="1:17" ht="15" customHeight="1">
      <c r="A93" s="196">
        <v>63</v>
      </c>
      <c r="B93" s="229" t="s">
        <v>108</v>
      </c>
      <c r="C93" s="230" t="s">
        <v>500</v>
      </c>
      <c r="D93" s="258" t="s">
        <v>438</v>
      </c>
      <c r="E93" s="244" t="s">
        <v>300</v>
      </c>
      <c r="F93" s="239">
        <v>0.8</v>
      </c>
      <c r="G93" s="252">
        <v>0</v>
      </c>
      <c r="H93" s="253">
        <v>0</v>
      </c>
      <c r="I93" s="204">
        <f>G93-H93</f>
        <v>0</v>
      </c>
      <c r="J93" s="204">
        <f>$F93*I93</f>
        <v>0</v>
      </c>
      <c r="K93" s="797">
        <f>J93/1000000</f>
        <v>0</v>
      </c>
      <c r="L93" s="252">
        <v>0</v>
      </c>
      <c r="M93" s="253">
        <v>0</v>
      </c>
      <c r="N93" s="253">
        <f>L93-M93</f>
        <v>0</v>
      </c>
      <c r="O93" s="253">
        <f>$F93*N93</f>
        <v>0</v>
      </c>
      <c r="P93" s="763">
        <f>O93/1000000</f>
        <v>0</v>
      </c>
      <c r="Q93" s="347"/>
    </row>
    <row r="94" spans="1:17" ht="15" customHeight="1">
      <c r="A94" s="196"/>
      <c r="B94" s="231" t="s">
        <v>160</v>
      </c>
      <c r="C94" s="230"/>
      <c r="D94" s="92"/>
      <c r="E94" s="92"/>
      <c r="F94" s="239"/>
      <c r="G94" s="252"/>
      <c r="H94" s="253"/>
      <c r="I94" s="239"/>
      <c r="J94" s="239"/>
      <c r="K94" s="769"/>
      <c r="L94" s="252"/>
      <c r="M94" s="253"/>
      <c r="N94" s="239"/>
      <c r="O94" s="239"/>
      <c r="P94" s="790"/>
      <c r="Q94" s="339"/>
    </row>
    <row r="95" spans="1:17" s="905" customFormat="1" ht="15" customHeight="1">
      <c r="A95" s="898">
        <v>64</v>
      </c>
      <c r="B95" s="899" t="s">
        <v>34</v>
      </c>
      <c r="C95" s="900">
        <v>5100232</v>
      </c>
      <c r="D95" s="901" t="s">
        <v>12</v>
      </c>
      <c r="E95" s="902" t="s">
        <v>300</v>
      </c>
      <c r="F95" s="903">
        <v>-2000</v>
      </c>
      <c r="G95" s="252">
        <v>8470</v>
      </c>
      <c r="H95" s="253">
        <v>8470</v>
      </c>
      <c r="I95" s="239">
        <f>G95-H95</f>
        <v>0</v>
      </c>
      <c r="J95" s="239">
        <f>$F95*I95</f>
        <v>0</v>
      </c>
      <c r="K95" s="769">
        <f>J95/1000000</f>
        <v>0</v>
      </c>
      <c r="L95" s="252">
        <v>2082</v>
      </c>
      <c r="M95" s="253">
        <v>1084</v>
      </c>
      <c r="N95" s="239">
        <f>L95-M95</f>
        <v>998</v>
      </c>
      <c r="O95" s="239">
        <f>$F95*N95</f>
        <v>-1996000</v>
      </c>
      <c r="P95" s="790">
        <f>O95/1000000</f>
        <v>-1.996</v>
      </c>
      <c r="Q95" s="904"/>
    </row>
    <row r="96" spans="1:17" ht="15" customHeight="1">
      <c r="A96" s="196">
        <v>64</v>
      </c>
      <c r="B96" s="229" t="s">
        <v>161</v>
      </c>
      <c r="C96" s="230">
        <v>4864932</v>
      </c>
      <c r="D96" s="92" t="s">
        <v>12</v>
      </c>
      <c r="E96" s="75" t="s">
        <v>300</v>
      </c>
      <c r="F96" s="239">
        <v>-1000</v>
      </c>
      <c r="G96" s="252">
        <v>20410</v>
      </c>
      <c r="H96" s="253">
        <v>20410</v>
      </c>
      <c r="I96" s="239">
        <f>G96-H96</f>
        <v>0</v>
      </c>
      <c r="J96" s="239">
        <f>$F96*I96</f>
        <v>0</v>
      </c>
      <c r="K96" s="769">
        <f>J96/1000000</f>
        <v>0</v>
      </c>
      <c r="L96" s="252">
        <v>34045</v>
      </c>
      <c r="M96" s="253">
        <v>30042</v>
      </c>
      <c r="N96" s="239">
        <f>L96-M96</f>
        <v>4003</v>
      </c>
      <c r="O96" s="239">
        <f>$F96*N96</f>
        <v>-4003000</v>
      </c>
      <c r="P96" s="790">
        <f>O96/1000000</f>
        <v>-4.0030000000000001</v>
      </c>
      <c r="Q96" s="339"/>
    </row>
    <row r="97" spans="1:17" ht="15" customHeight="1">
      <c r="A97" s="196">
        <v>65</v>
      </c>
      <c r="B97" s="229" t="s">
        <v>382</v>
      </c>
      <c r="C97" s="230">
        <v>4864999</v>
      </c>
      <c r="D97" s="92" t="s">
        <v>12</v>
      </c>
      <c r="E97" s="75" t="s">
        <v>300</v>
      </c>
      <c r="F97" s="239">
        <v>-1000</v>
      </c>
      <c r="G97" s="252">
        <v>151394</v>
      </c>
      <c r="H97" s="253">
        <v>151349</v>
      </c>
      <c r="I97" s="239">
        <f>G97-H97</f>
        <v>45</v>
      </c>
      <c r="J97" s="239">
        <f>$F97*I97</f>
        <v>-45000</v>
      </c>
      <c r="K97" s="769">
        <f>J97/1000000</f>
        <v>-4.4999999999999998E-2</v>
      </c>
      <c r="L97" s="252">
        <v>5337</v>
      </c>
      <c r="M97" s="253">
        <v>4269</v>
      </c>
      <c r="N97" s="239">
        <f>L97-M97</f>
        <v>1068</v>
      </c>
      <c r="O97" s="239">
        <f>$F97*N97</f>
        <v>-1068000</v>
      </c>
      <c r="P97" s="790">
        <f>O97/1000000</f>
        <v>-1.0680000000000001</v>
      </c>
      <c r="Q97" s="339"/>
    </row>
    <row r="98" spans="1:17" ht="15" customHeight="1">
      <c r="A98" s="196"/>
      <c r="B98" s="209" t="s">
        <v>25</v>
      </c>
      <c r="C98" s="210"/>
      <c r="D98" s="66"/>
      <c r="E98" s="66"/>
      <c r="F98" s="239"/>
      <c r="G98" s="252"/>
      <c r="H98" s="253"/>
      <c r="I98" s="239"/>
      <c r="J98" s="239"/>
      <c r="K98" s="769"/>
      <c r="L98" s="252"/>
      <c r="M98" s="253"/>
      <c r="N98" s="239"/>
      <c r="O98" s="239"/>
      <c r="P98" s="790"/>
      <c r="Q98" s="339"/>
    </row>
    <row r="99" spans="1:17" ht="15" customHeight="1">
      <c r="A99" s="196">
        <v>66</v>
      </c>
      <c r="B99" s="211" t="s">
        <v>74</v>
      </c>
      <c r="C99" s="249">
        <v>4902566</v>
      </c>
      <c r="D99" s="244" t="s">
        <v>12</v>
      </c>
      <c r="E99" s="244" t="s">
        <v>300</v>
      </c>
      <c r="F99" s="249">
        <v>100</v>
      </c>
      <c r="G99" s="252">
        <v>694</v>
      </c>
      <c r="H99" s="253">
        <v>676</v>
      </c>
      <c r="I99" s="253">
        <f>G99-H99</f>
        <v>18</v>
      </c>
      <c r="J99" s="253">
        <f>$F99*I99</f>
        <v>1800</v>
      </c>
      <c r="K99" s="767">
        <f>J99/1000000</f>
        <v>1.8E-3</v>
      </c>
      <c r="L99" s="252">
        <v>8323</v>
      </c>
      <c r="M99" s="253">
        <v>7707</v>
      </c>
      <c r="N99" s="253">
        <f>L99-M99</f>
        <v>616</v>
      </c>
      <c r="O99" s="253">
        <f>$F99*N99</f>
        <v>61600</v>
      </c>
      <c r="P99" s="763">
        <f>O99/1000000</f>
        <v>6.1600000000000002E-2</v>
      </c>
      <c r="Q99" s="339"/>
    </row>
    <row r="100" spans="1:17" ht="15" customHeight="1">
      <c r="A100" s="196"/>
      <c r="B100" s="231" t="s">
        <v>44</v>
      </c>
      <c r="C100" s="230"/>
      <c r="D100" s="92"/>
      <c r="E100" s="92"/>
      <c r="F100" s="239"/>
      <c r="G100" s="252"/>
      <c r="H100" s="253"/>
      <c r="I100" s="239"/>
      <c r="J100" s="239"/>
      <c r="K100" s="769"/>
      <c r="L100" s="252"/>
      <c r="M100" s="253"/>
      <c r="N100" s="239"/>
      <c r="O100" s="239"/>
      <c r="P100" s="790"/>
      <c r="Q100" s="339"/>
    </row>
    <row r="101" spans="1:17" ht="15" customHeight="1">
      <c r="A101" s="196">
        <v>67</v>
      </c>
      <c r="B101" s="229" t="s">
        <v>301</v>
      </c>
      <c r="C101" s="230">
        <v>4865149</v>
      </c>
      <c r="D101" s="92" t="s">
        <v>12</v>
      </c>
      <c r="E101" s="75" t="s">
        <v>300</v>
      </c>
      <c r="F101" s="239">
        <v>187.5</v>
      </c>
      <c r="G101" s="252">
        <v>995558</v>
      </c>
      <c r="H101" s="253">
        <v>995558</v>
      </c>
      <c r="I101" s="239">
        <f>G101-H101</f>
        <v>0</v>
      </c>
      <c r="J101" s="239">
        <f>$F101*I101</f>
        <v>0</v>
      </c>
      <c r="K101" s="769">
        <f>J101/1000000</f>
        <v>0</v>
      </c>
      <c r="L101" s="252">
        <v>997203</v>
      </c>
      <c r="M101" s="253">
        <v>997964</v>
      </c>
      <c r="N101" s="239">
        <f>L101-M101</f>
        <v>-761</v>
      </c>
      <c r="O101" s="239">
        <f>$F101*N101</f>
        <v>-142687.5</v>
      </c>
      <c r="P101" s="790">
        <f>O101/1000000</f>
        <v>-0.14268749999999999</v>
      </c>
      <c r="Q101" s="340"/>
    </row>
    <row r="102" spans="1:17" ht="15" customHeight="1">
      <c r="A102" s="196">
        <v>68</v>
      </c>
      <c r="B102" s="229" t="s">
        <v>390</v>
      </c>
      <c r="C102" s="230">
        <v>4864870</v>
      </c>
      <c r="D102" s="92" t="s">
        <v>12</v>
      </c>
      <c r="E102" s="75" t="s">
        <v>300</v>
      </c>
      <c r="F102" s="239">
        <v>1000</v>
      </c>
      <c r="G102" s="252">
        <v>997795</v>
      </c>
      <c r="H102" s="253">
        <v>997794</v>
      </c>
      <c r="I102" s="239">
        <f>G102-H102</f>
        <v>1</v>
      </c>
      <c r="J102" s="239">
        <f>$F102*I102</f>
        <v>1000</v>
      </c>
      <c r="K102" s="769">
        <f>J102/1000000</f>
        <v>1E-3</v>
      </c>
      <c r="L102" s="252">
        <v>502</v>
      </c>
      <c r="M102" s="253">
        <v>400</v>
      </c>
      <c r="N102" s="239">
        <f>L102-M102</f>
        <v>102</v>
      </c>
      <c r="O102" s="239">
        <f>$F102*N102</f>
        <v>102000</v>
      </c>
      <c r="P102" s="790">
        <f>O102/1000000</f>
        <v>0.10199999999999999</v>
      </c>
      <c r="Q102" s="360"/>
    </row>
    <row r="103" spans="1:17" ht="15" customHeight="1">
      <c r="A103" s="196">
        <v>69</v>
      </c>
      <c r="B103" s="229" t="s">
        <v>391</v>
      </c>
      <c r="C103" s="230">
        <v>5128400</v>
      </c>
      <c r="D103" s="92" t="s">
        <v>12</v>
      </c>
      <c r="E103" s="75" t="s">
        <v>300</v>
      </c>
      <c r="F103" s="239">
        <v>1000</v>
      </c>
      <c r="G103" s="252">
        <v>997148</v>
      </c>
      <c r="H103" s="253">
        <v>997146</v>
      </c>
      <c r="I103" s="239">
        <f>G103-H103</f>
        <v>2</v>
      </c>
      <c r="J103" s="239">
        <f>$F103*I103</f>
        <v>2000</v>
      </c>
      <c r="K103" s="769">
        <f>J103/1000000</f>
        <v>2E-3</v>
      </c>
      <c r="L103" s="252">
        <v>482</v>
      </c>
      <c r="M103" s="253">
        <v>391</v>
      </c>
      <c r="N103" s="239">
        <f>L103-M103</f>
        <v>91</v>
      </c>
      <c r="O103" s="239">
        <f>$F103*N103</f>
        <v>91000</v>
      </c>
      <c r="P103" s="790">
        <f>O103/1000000</f>
        <v>9.0999999999999998E-2</v>
      </c>
      <c r="Q103" s="360"/>
    </row>
    <row r="104" spans="1:17" ht="15" customHeight="1">
      <c r="A104" s="196"/>
      <c r="B104" s="209" t="s">
        <v>33</v>
      </c>
      <c r="C104" s="249"/>
      <c r="D104" s="259"/>
      <c r="E104" s="244"/>
      <c r="F104" s="249"/>
      <c r="G104" s="252"/>
      <c r="H104" s="253"/>
      <c r="I104" s="253"/>
      <c r="J104" s="253"/>
      <c r="K104" s="767"/>
      <c r="L104" s="252"/>
      <c r="M104" s="253"/>
      <c r="N104" s="253"/>
      <c r="O104" s="253"/>
      <c r="P104" s="763"/>
      <c r="Q104" s="339"/>
    </row>
    <row r="105" spans="1:17" ht="15" customHeight="1">
      <c r="A105" s="196">
        <v>70</v>
      </c>
      <c r="B105" s="906" t="s">
        <v>314</v>
      </c>
      <c r="C105" s="249" t="s">
        <v>495</v>
      </c>
      <c r="D105" s="258" t="s">
        <v>438</v>
      </c>
      <c r="E105" s="244" t="s">
        <v>300</v>
      </c>
      <c r="F105" s="715">
        <v>0.4</v>
      </c>
      <c r="G105" s="252">
        <v>-3201000</v>
      </c>
      <c r="H105" s="253">
        <v>-2305000</v>
      </c>
      <c r="I105" s="253">
        <f>G105-H105</f>
        <v>-896000</v>
      </c>
      <c r="J105" s="253">
        <f>$F105*I105</f>
        <v>-358400</v>
      </c>
      <c r="K105" s="767">
        <f>J105/1000000</f>
        <v>-0.3584</v>
      </c>
      <c r="L105" s="252">
        <v>-3490000</v>
      </c>
      <c r="M105" s="253">
        <v>-3459000</v>
      </c>
      <c r="N105" s="253">
        <f>L105-M105</f>
        <v>-31000</v>
      </c>
      <c r="O105" s="253">
        <f>$F105*N105</f>
        <v>-12400</v>
      </c>
      <c r="P105" s="763">
        <f>O105/1000000</f>
        <v>-1.24E-2</v>
      </c>
      <c r="Q105" s="347"/>
    </row>
    <row r="106" spans="1:17" ht="15" customHeight="1">
      <c r="A106" s="196"/>
      <c r="B106" s="508" t="s">
        <v>387</v>
      </c>
      <c r="C106" s="249"/>
      <c r="D106" s="258"/>
      <c r="E106" s="244"/>
      <c r="F106" s="249"/>
      <c r="G106" s="252"/>
      <c r="H106" s="253"/>
      <c r="I106" s="253"/>
      <c r="J106" s="253"/>
      <c r="K106" s="767"/>
      <c r="L106" s="252"/>
      <c r="M106" s="253"/>
      <c r="N106" s="253"/>
      <c r="O106" s="253"/>
      <c r="P106" s="763"/>
      <c r="Q106" s="347"/>
    </row>
    <row r="107" spans="1:17" ht="15" customHeight="1">
      <c r="A107" s="196">
        <v>71</v>
      </c>
      <c r="B107" s="907" t="s">
        <v>388</v>
      </c>
      <c r="C107" s="249">
        <v>4864839</v>
      </c>
      <c r="D107" s="258" t="s">
        <v>12</v>
      </c>
      <c r="E107" s="244" t="s">
        <v>300</v>
      </c>
      <c r="F107" s="249">
        <v>1000</v>
      </c>
      <c r="G107" s="252">
        <v>721</v>
      </c>
      <c r="H107" s="253">
        <v>719</v>
      </c>
      <c r="I107" s="253">
        <f>G107-H107</f>
        <v>2</v>
      </c>
      <c r="J107" s="253">
        <f>$F107*I107</f>
        <v>2000</v>
      </c>
      <c r="K107" s="767">
        <f>J107/1000000</f>
        <v>2E-3</v>
      </c>
      <c r="L107" s="252">
        <v>999281</v>
      </c>
      <c r="M107" s="253">
        <v>999485</v>
      </c>
      <c r="N107" s="253">
        <f>L107-M107</f>
        <v>-204</v>
      </c>
      <c r="O107" s="253">
        <f>$F107*N107</f>
        <v>-204000</v>
      </c>
      <c r="P107" s="763">
        <f>O107/1000000</f>
        <v>-0.20399999999999999</v>
      </c>
      <c r="Q107" s="347"/>
    </row>
    <row r="108" spans="1:17" ht="15" customHeight="1">
      <c r="A108" s="196">
        <v>72</v>
      </c>
      <c r="B108" s="907" t="s">
        <v>392</v>
      </c>
      <c r="C108" s="908">
        <v>4864872</v>
      </c>
      <c r="D108" s="258" t="s">
        <v>12</v>
      </c>
      <c r="E108" s="244" t="s">
        <v>300</v>
      </c>
      <c r="F108" s="249">
        <v>1000</v>
      </c>
      <c r="G108" s="252">
        <v>993878</v>
      </c>
      <c r="H108" s="253">
        <v>993877</v>
      </c>
      <c r="I108" s="253">
        <f>G108-H108</f>
        <v>1</v>
      </c>
      <c r="J108" s="253">
        <f>$F108*I108</f>
        <v>1000</v>
      </c>
      <c r="K108" s="767">
        <f>J108/1000000</f>
        <v>1E-3</v>
      </c>
      <c r="L108" s="252">
        <v>999395</v>
      </c>
      <c r="M108" s="253">
        <v>999530</v>
      </c>
      <c r="N108" s="253">
        <f>L108-M108</f>
        <v>-135</v>
      </c>
      <c r="O108" s="253">
        <f>$F108*N108</f>
        <v>-135000</v>
      </c>
      <c r="P108" s="763">
        <f>O108/1000000</f>
        <v>-0.13500000000000001</v>
      </c>
      <c r="Q108" s="347"/>
    </row>
    <row r="109" spans="1:17" ht="15" customHeight="1">
      <c r="A109" s="507"/>
      <c r="B109" s="209" t="s">
        <v>171</v>
      </c>
      <c r="C109" s="694"/>
      <c r="D109" s="258"/>
      <c r="E109" s="244"/>
      <c r="F109" s="249"/>
      <c r="G109" s="252"/>
      <c r="H109" s="253"/>
      <c r="I109" s="253"/>
      <c r="J109" s="253"/>
      <c r="K109" s="767"/>
      <c r="L109" s="252"/>
      <c r="M109" s="253"/>
      <c r="N109" s="253"/>
      <c r="O109" s="253"/>
      <c r="P109" s="763"/>
      <c r="Q109" s="339"/>
    </row>
    <row r="110" spans="1:17" ht="15" customHeight="1">
      <c r="A110" s="196">
        <v>73</v>
      </c>
      <c r="B110" s="229" t="s">
        <v>316</v>
      </c>
      <c r="C110" s="249">
        <v>4865072</v>
      </c>
      <c r="D110" s="258" t="s">
        <v>12</v>
      </c>
      <c r="E110" s="244" t="s">
        <v>300</v>
      </c>
      <c r="F110" s="249">
        <v>100</v>
      </c>
      <c r="G110" s="252">
        <v>999684</v>
      </c>
      <c r="H110" s="253">
        <v>999688</v>
      </c>
      <c r="I110" s="253">
        <f>G110-H110</f>
        <v>-4</v>
      </c>
      <c r="J110" s="253">
        <f>$F110*I110</f>
        <v>-400</v>
      </c>
      <c r="K110" s="767">
        <f>J110/1000000</f>
        <v>-4.0000000000000002E-4</v>
      </c>
      <c r="L110" s="252">
        <v>999582</v>
      </c>
      <c r="M110" s="253">
        <v>999616</v>
      </c>
      <c r="N110" s="253">
        <f>L110-M110</f>
        <v>-34</v>
      </c>
      <c r="O110" s="253">
        <f>$F110*N110</f>
        <v>-3400</v>
      </c>
      <c r="P110" s="763">
        <f>O110/1000000</f>
        <v>-3.3999999999999998E-3</v>
      </c>
      <c r="Q110" s="347"/>
    </row>
    <row r="111" spans="1:17" ht="15" customHeight="1">
      <c r="A111" s="196">
        <v>74</v>
      </c>
      <c r="B111" s="229" t="s">
        <v>317</v>
      </c>
      <c r="C111" s="249">
        <v>4865066</v>
      </c>
      <c r="D111" s="258" t="s">
        <v>12</v>
      </c>
      <c r="E111" s="244" t="s">
        <v>300</v>
      </c>
      <c r="F111" s="249">
        <v>200</v>
      </c>
      <c r="G111" s="252">
        <v>279</v>
      </c>
      <c r="H111" s="253">
        <v>268</v>
      </c>
      <c r="I111" s="253">
        <f>G111-H111</f>
        <v>11</v>
      </c>
      <c r="J111" s="253">
        <f>$F111*I111</f>
        <v>2200</v>
      </c>
      <c r="K111" s="767">
        <f>J111/1000000</f>
        <v>2.2000000000000001E-3</v>
      </c>
      <c r="L111" s="252">
        <v>543</v>
      </c>
      <c r="M111" s="253">
        <v>465</v>
      </c>
      <c r="N111" s="253">
        <f>L111-M111</f>
        <v>78</v>
      </c>
      <c r="O111" s="253">
        <f>$F111*N111</f>
        <v>15600</v>
      </c>
      <c r="P111" s="763">
        <f>O111/1000000</f>
        <v>1.5599999999999999E-2</v>
      </c>
      <c r="Q111" s="339"/>
    </row>
    <row r="112" spans="1:17" ht="15" customHeight="1">
      <c r="A112" s="507"/>
      <c r="B112" s="209" t="s">
        <v>368</v>
      </c>
      <c r="C112" s="249"/>
      <c r="D112" s="258"/>
      <c r="E112" s="244"/>
      <c r="F112" s="249"/>
      <c r="G112" s="252"/>
      <c r="H112" s="253"/>
      <c r="I112" s="253"/>
      <c r="J112" s="253"/>
      <c r="K112" s="767"/>
      <c r="L112" s="252"/>
      <c r="M112" s="253"/>
      <c r="N112" s="253"/>
      <c r="O112" s="253"/>
      <c r="P112" s="763"/>
      <c r="Q112" s="339"/>
    </row>
    <row r="113" spans="1:17" ht="15" customHeight="1">
      <c r="A113" s="196">
        <v>75</v>
      </c>
      <c r="B113" s="229" t="s">
        <v>369</v>
      </c>
      <c r="C113" s="249">
        <v>4864861</v>
      </c>
      <c r="D113" s="258" t="s">
        <v>12</v>
      </c>
      <c r="E113" s="244" t="s">
        <v>300</v>
      </c>
      <c r="F113" s="249">
        <v>500</v>
      </c>
      <c r="G113" s="252">
        <v>7847</v>
      </c>
      <c r="H113" s="253">
        <v>7847</v>
      </c>
      <c r="I113" s="253">
        <f t="shared" ref="I113:I122" si="18">G113-H113</f>
        <v>0</v>
      </c>
      <c r="J113" s="253">
        <f t="shared" ref="J113:J122" si="19">$F113*I113</f>
        <v>0</v>
      </c>
      <c r="K113" s="767">
        <f t="shared" ref="K113:K122" si="20">J113/1000000</f>
        <v>0</v>
      </c>
      <c r="L113" s="252">
        <v>2480</v>
      </c>
      <c r="M113" s="253">
        <v>2774</v>
      </c>
      <c r="N113" s="253">
        <f t="shared" ref="N113:N122" si="21">L113-M113</f>
        <v>-294</v>
      </c>
      <c r="O113" s="253">
        <f t="shared" ref="O113:O122" si="22">$F113*N113</f>
        <v>-147000</v>
      </c>
      <c r="P113" s="763">
        <f t="shared" ref="P113:P122" si="23">O113/1000000</f>
        <v>-0.14699999999999999</v>
      </c>
      <c r="Q113" s="347"/>
    </row>
    <row r="114" spans="1:17" ht="15" customHeight="1">
      <c r="A114" s="196">
        <v>76</v>
      </c>
      <c r="B114" s="229" t="s">
        <v>370</v>
      </c>
      <c r="C114" s="249">
        <v>4864877</v>
      </c>
      <c r="D114" s="258" t="s">
        <v>12</v>
      </c>
      <c r="E114" s="244" t="s">
        <v>300</v>
      </c>
      <c r="F114" s="249">
        <v>1000</v>
      </c>
      <c r="G114" s="252">
        <v>993635</v>
      </c>
      <c r="H114" s="253">
        <v>993635</v>
      </c>
      <c r="I114" s="253">
        <f t="shared" si="18"/>
        <v>0</v>
      </c>
      <c r="J114" s="253">
        <f t="shared" si="19"/>
        <v>0</v>
      </c>
      <c r="K114" s="767">
        <f t="shared" si="20"/>
        <v>0</v>
      </c>
      <c r="L114" s="252">
        <v>3347</v>
      </c>
      <c r="M114" s="253">
        <v>3729</v>
      </c>
      <c r="N114" s="253">
        <f t="shared" si="21"/>
        <v>-382</v>
      </c>
      <c r="O114" s="253">
        <f t="shared" si="22"/>
        <v>-382000</v>
      </c>
      <c r="P114" s="763">
        <f t="shared" si="23"/>
        <v>-0.38200000000000001</v>
      </c>
      <c r="Q114" s="339"/>
    </row>
    <row r="115" spans="1:17" ht="15" customHeight="1">
      <c r="A115" s="196">
        <v>77</v>
      </c>
      <c r="B115" s="229" t="s">
        <v>371</v>
      </c>
      <c r="C115" s="249">
        <v>4864841</v>
      </c>
      <c r="D115" s="258" t="s">
        <v>12</v>
      </c>
      <c r="E115" s="244" t="s">
        <v>300</v>
      </c>
      <c r="F115" s="249">
        <v>1000</v>
      </c>
      <c r="G115" s="252">
        <v>980271</v>
      </c>
      <c r="H115" s="253">
        <v>980271</v>
      </c>
      <c r="I115" s="253">
        <f t="shared" si="18"/>
        <v>0</v>
      </c>
      <c r="J115" s="253">
        <f t="shared" si="19"/>
        <v>0</v>
      </c>
      <c r="K115" s="767">
        <f t="shared" si="20"/>
        <v>0</v>
      </c>
      <c r="L115" s="252">
        <v>0</v>
      </c>
      <c r="M115" s="253">
        <v>216</v>
      </c>
      <c r="N115" s="253">
        <f t="shared" si="21"/>
        <v>-216</v>
      </c>
      <c r="O115" s="253">
        <f t="shared" si="22"/>
        <v>-216000</v>
      </c>
      <c r="P115" s="763">
        <f t="shared" si="23"/>
        <v>-0.216</v>
      </c>
      <c r="Q115" s="339"/>
    </row>
    <row r="116" spans="1:17" ht="15" customHeight="1">
      <c r="A116" s="196"/>
      <c r="B116" s="229"/>
      <c r="C116" s="249"/>
      <c r="D116" s="258"/>
      <c r="E116" s="244"/>
      <c r="F116" s="249">
        <v>1000</v>
      </c>
      <c r="G116" s="252"/>
      <c r="H116" s="253"/>
      <c r="I116" s="253"/>
      <c r="J116" s="253"/>
      <c r="K116" s="767"/>
      <c r="L116" s="252">
        <v>999631</v>
      </c>
      <c r="M116" s="253">
        <v>999999</v>
      </c>
      <c r="N116" s="253">
        <f t="shared" si="21"/>
        <v>-368</v>
      </c>
      <c r="O116" s="253">
        <f>$F116*N116</f>
        <v>-368000</v>
      </c>
      <c r="P116" s="763">
        <f>O116/1000000</f>
        <v>-0.36799999999999999</v>
      </c>
      <c r="Q116" s="339"/>
    </row>
    <row r="117" spans="1:17" ht="15" customHeight="1">
      <c r="A117" s="196">
        <v>78</v>
      </c>
      <c r="B117" s="229" t="s">
        <v>372</v>
      </c>
      <c r="C117" s="249">
        <v>4864882</v>
      </c>
      <c r="D117" s="258" t="s">
        <v>12</v>
      </c>
      <c r="E117" s="244" t="s">
        <v>300</v>
      </c>
      <c r="F117" s="249">
        <v>1000</v>
      </c>
      <c r="G117" s="252">
        <v>7448</v>
      </c>
      <c r="H117" s="253">
        <v>7448</v>
      </c>
      <c r="I117" s="253">
        <f t="shared" si="18"/>
        <v>0</v>
      </c>
      <c r="J117" s="253">
        <f t="shared" si="19"/>
        <v>0</v>
      </c>
      <c r="K117" s="767">
        <f t="shared" si="20"/>
        <v>0</v>
      </c>
      <c r="L117" s="252">
        <v>7147</v>
      </c>
      <c r="M117" s="253">
        <v>6953</v>
      </c>
      <c r="N117" s="253">
        <f t="shared" si="21"/>
        <v>194</v>
      </c>
      <c r="O117" s="253">
        <f t="shared" si="22"/>
        <v>194000</v>
      </c>
      <c r="P117" s="763">
        <f t="shared" si="23"/>
        <v>0.19400000000000001</v>
      </c>
      <c r="Q117" s="339"/>
    </row>
    <row r="118" spans="1:17" ht="15" customHeight="1">
      <c r="A118" s="196">
        <v>79</v>
      </c>
      <c r="B118" s="229" t="s">
        <v>373</v>
      </c>
      <c r="C118" s="249">
        <v>4865064</v>
      </c>
      <c r="D118" s="258" t="s">
        <v>12</v>
      </c>
      <c r="E118" s="244" t="s">
        <v>300</v>
      </c>
      <c r="F118" s="249">
        <v>150</v>
      </c>
      <c r="G118" s="252">
        <v>992770</v>
      </c>
      <c r="H118" s="253">
        <v>992770</v>
      </c>
      <c r="I118" s="253">
        <f t="shared" si="18"/>
        <v>0</v>
      </c>
      <c r="J118" s="253">
        <f t="shared" si="19"/>
        <v>0</v>
      </c>
      <c r="K118" s="767">
        <f t="shared" si="20"/>
        <v>0</v>
      </c>
      <c r="L118" s="252">
        <v>0</v>
      </c>
      <c r="M118" s="253">
        <v>271</v>
      </c>
      <c r="N118" s="253">
        <f t="shared" si="21"/>
        <v>-271</v>
      </c>
      <c r="O118" s="253">
        <f t="shared" si="22"/>
        <v>-40650</v>
      </c>
      <c r="P118" s="763">
        <f t="shared" si="23"/>
        <v>-4.0649999999999999E-2</v>
      </c>
      <c r="Q118" s="347"/>
    </row>
    <row r="119" spans="1:17" ht="15" customHeight="1">
      <c r="A119" s="196"/>
      <c r="B119" s="229"/>
      <c r="C119" s="249"/>
      <c r="D119" s="258"/>
      <c r="E119" s="244"/>
      <c r="F119" s="249">
        <v>150</v>
      </c>
      <c r="G119" s="252"/>
      <c r="H119" s="253"/>
      <c r="I119" s="253"/>
      <c r="J119" s="253"/>
      <c r="K119" s="767"/>
      <c r="L119" s="252">
        <v>997927</v>
      </c>
      <c r="M119" s="253">
        <v>999999</v>
      </c>
      <c r="N119" s="253">
        <f t="shared" si="21"/>
        <v>-2072</v>
      </c>
      <c r="O119" s="253">
        <f t="shared" si="22"/>
        <v>-310800</v>
      </c>
      <c r="P119" s="763">
        <f t="shared" si="23"/>
        <v>-0.31080000000000002</v>
      </c>
      <c r="Q119" s="347"/>
    </row>
    <row r="120" spans="1:17" ht="15" customHeight="1">
      <c r="A120" s="196">
        <v>80</v>
      </c>
      <c r="B120" s="229" t="s">
        <v>374</v>
      </c>
      <c r="C120" s="249">
        <v>4864948</v>
      </c>
      <c r="D120" s="258" t="s">
        <v>12</v>
      </c>
      <c r="E120" s="244" t="s">
        <v>300</v>
      </c>
      <c r="F120" s="249">
        <v>1000</v>
      </c>
      <c r="G120" s="252">
        <v>999900</v>
      </c>
      <c r="H120" s="253">
        <v>999900</v>
      </c>
      <c r="I120" s="253">
        <f t="shared" si="18"/>
        <v>0</v>
      </c>
      <c r="J120" s="253">
        <f t="shared" si="19"/>
        <v>0</v>
      </c>
      <c r="K120" s="767">
        <f t="shared" si="20"/>
        <v>0</v>
      </c>
      <c r="L120" s="252">
        <v>999344</v>
      </c>
      <c r="M120" s="253">
        <v>999911</v>
      </c>
      <c r="N120" s="253">
        <f t="shared" si="21"/>
        <v>-567</v>
      </c>
      <c r="O120" s="253">
        <f t="shared" si="22"/>
        <v>-567000</v>
      </c>
      <c r="P120" s="763">
        <f t="shared" si="23"/>
        <v>-0.56699999999999995</v>
      </c>
      <c r="Q120" s="347"/>
    </row>
    <row r="121" spans="1:17" ht="15" customHeight="1">
      <c r="A121" s="196">
        <v>81</v>
      </c>
      <c r="B121" s="229" t="s">
        <v>394</v>
      </c>
      <c r="C121" s="249">
        <v>4864790</v>
      </c>
      <c r="D121" s="258" t="s">
        <v>12</v>
      </c>
      <c r="E121" s="244" t="s">
        <v>300</v>
      </c>
      <c r="F121" s="249">
        <v>266.67</v>
      </c>
      <c r="G121" s="252">
        <v>3277</v>
      </c>
      <c r="H121" s="253">
        <v>3277</v>
      </c>
      <c r="I121" s="253">
        <f t="shared" si="18"/>
        <v>0</v>
      </c>
      <c r="J121" s="253">
        <f t="shared" si="19"/>
        <v>0</v>
      </c>
      <c r="K121" s="767">
        <f t="shared" si="20"/>
        <v>0</v>
      </c>
      <c r="L121" s="252">
        <v>997122</v>
      </c>
      <c r="M121" s="253">
        <v>999810</v>
      </c>
      <c r="N121" s="253">
        <f t="shared" si="21"/>
        <v>-2688</v>
      </c>
      <c r="O121" s="253">
        <f t="shared" si="22"/>
        <v>-716808.96000000008</v>
      </c>
      <c r="P121" s="763">
        <f t="shared" si="23"/>
        <v>-0.71680896000000005</v>
      </c>
      <c r="Q121" s="347"/>
    </row>
    <row r="122" spans="1:17" s="84" customFormat="1" ht="15" customHeight="1">
      <c r="A122" s="241">
        <v>82</v>
      </c>
      <c r="B122" s="229" t="s">
        <v>395</v>
      </c>
      <c r="C122" s="517">
        <v>4865154</v>
      </c>
      <c r="D122" s="517" t="s">
        <v>12</v>
      </c>
      <c r="E122" s="244" t="s">
        <v>300</v>
      </c>
      <c r="F122" s="204">
        <v>1000</v>
      </c>
      <c r="G122" s="252">
        <v>999952</v>
      </c>
      <c r="H122" s="253">
        <v>999952</v>
      </c>
      <c r="I122" s="230">
        <f t="shared" si="18"/>
        <v>0</v>
      </c>
      <c r="J122" s="230">
        <f t="shared" si="19"/>
        <v>0</v>
      </c>
      <c r="K122" s="797">
        <f t="shared" si="20"/>
        <v>0</v>
      </c>
      <c r="L122" s="252">
        <v>999125</v>
      </c>
      <c r="M122" s="253">
        <v>999813</v>
      </c>
      <c r="N122" s="230">
        <f t="shared" si="21"/>
        <v>-688</v>
      </c>
      <c r="O122" s="230">
        <f t="shared" si="22"/>
        <v>-688000</v>
      </c>
      <c r="P122" s="764">
        <f t="shared" si="23"/>
        <v>-0.68799999999999994</v>
      </c>
      <c r="Q122" s="347"/>
    </row>
    <row r="123" spans="1:17" ht="15" customHeight="1">
      <c r="A123" s="507"/>
      <c r="B123" s="257" t="s">
        <v>404</v>
      </c>
      <c r="C123" s="29"/>
      <c r="D123" s="92"/>
      <c r="E123" s="75"/>
      <c r="F123" s="30"/>
      <c r="G123" s="252"/>
      <c r="H123" s="253"/>
      <c r="I123" s="239"/>
      <c r="J123" s="239"/>
      <c r="K123" s="769"/>
      <c r="L123" s="252"/>
      <c r="M123" s="253"/>
      <c r="N123" s="239"/>
      <c r="O123" s="239"/>
      <c r="P123" s="790"/>
      <c r="Q123" s="340"/>
    </row>
    <row r="124" spans="1:17" ht="15" customHeight="1">
      <c r="A124" s="241">
        <v>83</v>
      </c>
      <c r="B124" s="889" t="s">
        <v>405</v>
      </c>
      <c r="C124" s="230">
        <v>4902510</v>
      </c>
      <c r="D124" s="258" t="s">
        <v>12</v>
      </c>
      <c r="E124" s="244" t="s">
        <v>300</v>
      </c>
      <c r="F124" s="756">
        <v>400</v>
      </c>
      <c r="G124" s="252">
        <v>998562</v>
      </c>
      <c r="H124" s="253">
        <v>998570</v>
      </c>
      <c r="I124" s="239">
        <f>G124-H124</f>
        <v>-8</v>
      </c>
      <c r="J124" s="239">
        <f>$F124*I124</f>
        <v>-3200</v>
      </c>
      <c r="K124" s="769">
        <f>J124/1000000</f>
        <v>-3.2000000000000002E-3</v>
      </c>
      <c r="L124" s="252">
        <v>999999</v>
      </c>
      <c r="M124" s="253">
        <v>999936</v>
      </c>
      <c r="N124" s="239">
        <f t="shared" ref="N124:N129" si="24">L124-M124</f>
        <v>63</v>
      </c>
      <c r="O124" s="239">
        <f t="shared" ref="O124:O129" si="25">$F124*N124</f>
        <v>25200</v>
      </c>
      <c r="P124" s="790">
        <f t="shared" ref="P124:P129" si="26">O124/1000000</f>
        <v>2.52E-2</v>
      </c>
      <c r="Q124" s="340"/>
    </row>
    <row r="125" spans="1:17" ht="15" customHeight="1">
      <c r="A125" s="241"/>
      <c r="B125" s="889"/>
      <c r="C125" s="230"/>
      <c r="D125" s="258"/>
      <c r="E125" s="244"/>
      <c r="F125" s="756">
        <v>400</v>
      </c>
      <c r="G125" s="252"/>
      <c r="H125" s="253"/>
      <c r="I125" s="239"/>
      <c r="J125" s="239"/>
      <c r="K125" s="769"/>
      <c r="L125" s="252">
        <v>40</v>
      </c>
      <c r="M125" s="253">
        <v>0</v>
      </c>
      <c r="N125" s="239">
        <f t="shared" si="24"/>
        <v>40</v>
      </c>
      <c r="O125" s="239">
        <f t="shared" si="25"/>
        <v>16000</v>
      </c>
      <c r="P125" s="790">
        <f t="shared" si="26"/>
        <v>1.6E-2</v>
      </c>
      <c r="Q125" s="340"/>
    </row>
    <row r="126" spans="1:17" s="490" customFormat="1" ht="18">
      <c r="A126" s="241">
        <v>84</v>
      </c>
      <c r="B126" s="889" t="s">
        <v>406</v>
      </c>
      <c r="C126" s="230">
        <v>4865140</v>
      </c>
      <c r="D126" s="258" t="s">
        <v>12</v>
      </c>
      <c r="E126" s="244" t="s">
        <v>300</v>
      </c>
      <c r="F126" s="756">
        <v>937.5</v>
      </c>
      <c r="G126" s="252">
        <v>999251</v>
      </c>
      <c r="H126" s="253">
        <v>999252</v>
      </c>
      <c r="I126" s="259">
        <f>G126-H126</f>
        <v>-1</v>
      </c>
      <c r="J126" s="259">
        <f>$F126*I126</f>
        <v>-937.5</v>
      </c>
      <c r="K126" s="773">
        <f>J126/1000000</f>
        <v>-9.3749999999999997E-4</v>
      </c>
      <c r="L126" s="252">
        <v>999589</v>
      </c>
      <c r="M126" s="253">
        <v>999662</v>
      </c>
      <c r="N126" s="259">
        <f t="shared" si="24"/>
        <v>-73</v>
      </c>
      <c r="O126" s="259">
        <f t="shared" si="25"/>
        <v>-68437.5</v>
      </c>
      <c r="P126" s="795">
        <f t="shared" si="26"/>
        <v>-6.8437499999999998E-2</v>
      </c>
      <c r="Q126" s="353"/>
    </row>
    <row r="127" spans="1:17" ht="15" customHeight="1">
      <c r="A127" s="241">
        <v>85</v>
      </c>
      <c r="B127" s="889" t="s">
        <v>407</v>
      </c>
      <c r="C127" s="230">
        <v>4864808</v>
      </c>
      <c r="D127" s="258" t="s">
        <v>12</v>
      </c>
      <c r="E127" s="244" t="s">
        <v>300</v>
      </c>
      <c r="F127" s="756">
        <v>187.5</v>
      </c>
      <c r="G127" s="252">
        <v>977799</v>
      </c>
      <c r="H127" s="253">
        <v>977801</v>
      </c>
      <c r="I127" s="239">
        <f>G127-H127</f>
        <v>-2</v>
      </c>
      <c r="J127" s="239">
        <f>$F127*I127</f>
        <v>-375</v>
      </c>
      <c r="K127" s="769">
        <f>J127/1000000</f>
        <v>-3.7500000000000001E-4</v>
      </c>
      <c r="L127" s="252">
        <v>2079</v>
      </c>
      <c r="M127" s="253">
        <v>2301</v>
      </c>
      <c r="N127" s="239">
        <f t="shared" si="24"/>
        <v>-222</v>
      </c>
      <c r="O127" s="239">
        <f t="shared" si="25"/>
        <v>-41625</v>
      </c>
      <c r="P127" s="790">
        <f t="shared" si="26"/>
        <v>-4.1625000000000002E-2</v>
      </c>
      <c r="Q127" s="340"/>
    </row>
    <row r="128" spans="1:17" ht="15" customHeight="1">
      <c r="A128" s="241">
        <v>86</v>
      </c>
      <c r="B128" s="889" t="s">
        <v>463</v>
      </c>
      <c r="C128" s="230">
        <v>4865080</v>
      </c>
      <c r="D128" s="258" t="s">
        <v>12</v>
      </c>
      <c r="E128" s="244" t="s">
        <v>300</v>
      </c>
      <c r="F128" s="756">
        <v>2500</v>
      </c>
      <c r="G128" s="252">
        <v>999962</v>
      </c>
      <c r="H128" s="253">
        <v>999961</v>
      </c>
      <c r="I128" s="239">
        <f>G128-H128</f>
        <v>1</v>
      </c>
      <c r="J128" s="239">
        <f>$F128*I128</f>
        <v>2500</v>
      </c>
      <c r="K128" s="769">
        <f>J128/1000000</f>
        <v>2.5000000000000001E-3</v>
      </c>
      <c r="L128" s="252">
        <v>92</v>
      </c>
      <c r="M128" s="253">
        <v>41</v>
      </c>
      <c r="N128" s="239">
        <f t="shared" si="24"/>
        <v>51</v>
      </c>
      <c r="O128" s="239">
        <f t="shared" si="25"/>
        <v>127500</v>
      </c>
      <c r="P128" s="790">
        <f t="shared" si="26"/>
        <v>0.1275</v>
      </c>
      <c r="Q128" s="360"/>
    </row>
    <row r="129" spans="1:17" s="365" customFormat="1" ht="18.75" thickBot="1">
      <c r="A129" s="717">
        <v>87</v>
      </c>
      <c r="B129" s="890" t="s">
        <v>408</v>
      </c>
      <c r="C129" s="210">
        <v>4864796</v>
      </c>
      <c r="D129" s="556" t="s">
        <v>12</v>
      </c>
      <c r="E129" s="553" t="s">
        <v>300</v>
      </c>
      <c r="F129" s="210">
        <v>125</v>
      </c>
      <c r="G129" s="337">
        <v>999998</v>
      </c>
      <c r="H129" s="338">
        <v>999999</v>
      </c>
      <c r="I129" s="243">
        <f>G129-H129</f>
        <v>-1</v>
      </c>
      <c r="J129" s="243">
        <f>$F129*I129</f>
        <v>-125</v>
      </c>
      <c r="K129" s="782">
        <f>J129/1000000</f>
        <v>-1.25E-4</v>
      </c>
      <c r="L129" s="337">
        <v>981</v>
      </c>
      <c r="M129" s="338">
        <v>293</v>
      </c>
      <c r="N129" s="243">
        <f t="shared" si="24"/>
        <v>688</v>
      </c>
      <c r="O129" s="243">
        <f t="shared" si="25"/>
        <v>86000</v>
      </c>
      <c r="P129" s="792">
        <f t="shared" si="26"/>
        <v>8.5999999999999993E-2</v>
      </c>
      <c r="Q129" s="946"/>
    </row>
    <row r="130" spans="1:17" s="362" customFormat="1" ht="7.5" customHeight="1" thickTop="1">
      <c r="A130" s="33"/>
      <c r="B130" s="558"/>
      <c r="C130" s="363"/>
      <c r="D130" s="92"/>
      <c r="E130" s="75"/>
      <c r="F130" s="363"/>
      <c r="G130" s="253"/>
      <c r="H130" s="253"/>
      <c r="I130" s="239"/>
      <c r="J130" s="239"/>
      <c r="K130" s="769"/>
      <c r="L130" s="253"/>
      <c r="M130" s="253"/>
      <c r="N130" s="239"/>
      <c r="O130" s="239"/>
      <c r="P130" s="769"/>
      <c r="Q130" s="578"/>
    </row>
    <row r="131" spans="1:17" ht="21" customHeight="1">
      <c r="A131" s="148" t="s">
        <v>269</v>
      </c>
      <c r="C131" s="42"/>
      <c r="D131" s="73"/>
      <c r="E131" s="73"/>
      <c r="F131" s="445"/>
      <c r="K131" s="506">
        <f>SUM(K8:K130)</f>
        <v>1.309345824</v>
      </c>
      <c r="L131" s="15"/>
      <c r="M131" s="15"/>
      <c r="N131" s="15"/>
      <c r="O131" s="15"/>
      <c r="P131" s="506">
        <f>SUM(P8:P130)</f>
        <v>-17.601808905999999</v>
      </c>
    </row>
    <row r="132" spans="1:17" ht="9.75" hidden="1" customHeight="1">
      <c r="C132" s="73"/>
      <c r="D132" s="73"/>
      <c r="E132" s="73"/>
      <c r="F132" s="445"/>
      <c r="L132" s="401"/>
      <c r="M132" s="401"/>
      <c r="N132" s="401"/>
      <c r="O132" s="401"/>
      <c r="P132" s="770"/>
    </row>
    <row r="133" spans="1:17" ht="24" thickBot="1">
      <c r="A133" s="297" t="s">
        <v>174</v>
      </c>
      <c r="C133" s="73"/>
      <c r="D133" s="73"/>
      <c r="E133" s="73"/>
      <c r="F133" s="445"/>
      <c r="G133" s="362"/>
      <c r="H133" s="362"/>
      <c r="I133" s="35" t="s">
        <v>347</v>
      </c>
      <c r="J133" s="362"/>
      <c r="K133" s="771"/>
      <c r="L133" s="363"/>
      <c r="M133" s="363"/>
      <c r="N133" s="35" t="s">
        <v>348</v>
      </c>
      <c r="O133" s="363"/>
      <c r="P133" s="796"/>
      <c r="Q133" s="443" t="str">
        <f>NDPL!$Q$1</f>
        <v>JUNE-2024</v>
      </c>
    </row>
    <row r="134" spans="1:17" ht="39.75" thickTop="1" thickBot="1">
      <c r="A134" s="378" t="s">
        <v>8</v>
      </c>
      <c r="B134" s="379" t="s">
        <v>9</v>
      </c>
      <c r="C134" s="380" t="s">
        <v>1</v>
      </c>
      <c r="D134" s="380" t="s">
        <v>2</v>
      </c>
      <c r="E134" s="380" t="s">
        <v>3</v>
      </c>
      <c r="F134" s="446" t="s">
        <v>10</v>
      </c>
      <c r="G134" s="378" t="str">
        <f>NDPL!G5</f>
        <v>FINAL READING 30/06/2024</v>
      </c>
      <c r="H134" s="380" t="str">
        <f>NDPL!H5</f>
        <v>INTIAL READING 01/06/2024</v>
      </c>
      <c r="I134" s="380" t="s">
        <v>4</v>
      </c>
      <c r="J134" s="380" t="s">
        <v>5</v>
      </c>
      <c r="K134" s="780" t="s">
        <v>6</v>
      </c>
      <c r="L134" s="378" t="str">
        <f>NDPL!G5</f>
        <v>FINAL READING 30/06/2024</v>
      </c>
      <c r="M134" s="380" t="str">
        <f>NDPL!H5</f>
        <v>INTIAL READING 01/06/2024</v>
      </c>
      <c r="N134" s="380" t="s">
        <v>4</v>
      </c>
      <c r="O134" s="380" t="s">
        <v>5</v>
      </c>
      <c r="P134" s="780" t="s">
        <v>6</v>
      </c>
      <c r="Q134" s="396" t="s">
        <v>266</v>
      </c>
    </row>
    <row r="135" spans="1:17" ht="18" thickTop="1" thickBot="1">
      <c r="C135" s="73"/>
      <c r="D135" s="73"/>
      <c r="E135" s="73"/>
      <c r="F135" s="445"/>
      <c r="L135" s="401"/>
      <c r="M135" s="401"/>
      <c r="N135" s="401"/>
      <c r="O135" s="401"/>
      <c r="P135" s="770"/>
    </row>
    <row r="136" spans="1:17" ht="18" customHeight="1" thickTop="1">
      <c r="A136" s="262"/>
      <c r="B136" s="263" t="s">
        <v>162</v>
      </c>
      <c r="C136" s="242"/>
      <c r="D136" s="74"/>
      <c r="E136" s="74"/>
      <c r="F136" s="238"/>
      <c r="G136" s="38"/>
      <c r="H136" s="344"/>
      <c r="I136" s="344"/>
      <c r="J136" s="344"/>
      <c r="K136" s="784"/>
      <c r="L136" s="403"/>
      <c r="M136" s="404"/>
      <c r="N136" s="404"/>
      <c r="O136" s="404"/>
      <c r="P136" s="772"/>
      <c r="Q136" s="400"/>
    </row>
    <row r="137" spans="1:17" ht="18">
      <c r="A137" s="241">
        <v>1</v>
      </c>
      <c r="B137" s="264" t="s">
        <v>163</v>
      </c>
      <c r="C137" s="249">
        <v>4865151</v>
      </c>
      <c r="D137" s="92" t="s">
        <v>12</v>
      </c>
      <c r="E137" s="75" t="s">
        <v>300</v>
      </c>
      <c r="F137" s="239">
        <v>-500</v>
      </c>
      <c r="G137" s="252">
        <v>21799</v>
      </c>
      <c r="H137" s="253">
        <v>21801</v>
      </c>
      <c r="I137" s="210">
        <f>G137-H137</f>
        <v>-2</v>
      </c>
      <c r="J137" s="210">
        <f>$F137*I137</f>
        <v>1000</v>
      </c>
      <c r="K137" s="785">
        <f>J137/1000000</f>
        <v>1E-3</v>
      </c>
      <c r="L137" s="252">
        <v>6420</v>
      </c>
      <c r="M137" s="253">
        <v>6414</v>
      </c>
      <c r="N137" s="210">
        <f>L137-M137</f>
        <v>6</v>
      </c>
      <c r="O137" s="210">
        <f>$F137*N137</f>
        <v>-3000</v>
      </c>
      <c r="P137" s="785">
        <f>O137/1000000</f>
        <v>-3.0000000000000001E-3</v>
      </c>
      <c r="Q137" s="351"/>
    </row>
    <row r="138" spans="1:17" ht="18" customHeight="1">
      <c r="A138" s="241"/>
      <c r="B138" s="265" t="s">
        <v>39</v>
      </c>
      <c r="C138" s="249"/>
      <c r="D138" s="92"/>
      <c r="E138" s="92"/>
      <c r="F138" s="239"/>
      <c r="G138" s="252"/>
      <c r="H138" s="253"/>
      <c r="I138" s="210"/>
      <c r="J138" s="210"/>
      <c r="K138" s="785"/>
      <c r="L138" s="252"/>
      <c r="M138" s="253"/>
      <c r="N138" s="210"/>
      <c r="O138" s="210"/>
      <c r="P138" s="785"/>
      <c r="Q138" s="348"/>
    </row>
    <row r="139" spans="1:17" ht="18" customHeight="1">
      <c r="A139" s="241"/>
      <c r="B139" s="265" t="s">
        <v>110</v>
      </c>
      <c r="C139" s="249"/>
      <c r="D139" s="92"/>
      <c r="E139" s="92"/>
      <c r="F139" s="239"/>
      <c r="G139" s="252"/>
      <c r="H139" s="253"/>
      <c r="I139" s="210"/>
      <c r="J139" s="210"/>
      <c r="K139" s="785"/>
      <c r="L139" s="252"/>
      <c r="M139" s="253"/>
      <c r="N139" s="210"/>
      <c r="O139" s="210"/>
      <c r="P139" s="785"/>
      <c r="Q139" s="348"/>
    </row>
    <row r="140" spans="1:17" ht="18" customHeight="1">
      <c r="A140" s="241">
        <v>2</v>
      </c>
      <c r="B140" s="264" t="s">
        <v>111</v>
      </c>
      <c r="C140" s="249">
        <v>4865137</v>
      </c>
      <c r="D140" s="92" t="s">
        <v>12</v>
      </c>
      <c r="E140" s="75" t="s">
        <v>300</v>
      </c>
      <c r="F140" s="239">
        <v>-1000</v>
      </c>
      <c r="G140" s="252">
        <v>0</v>
      </c>
      <c r="H140" s="253">
        <v>0</v>
      </c>
      <c r="I140" s="210">
        <f>G140-H140</f>
        <v>0</v>
      </c>
      <c r="J140" s="210">
        <f>$F140*I140</f>
        <v>0</v>
      </c>
      <c r="K140" s="785">
        <f>J140/1000000</f>
        <v>0</v>
      </c>
      <c r="L140" s="252">
        <v>0</v>
      </c>
      <c r="M140" s="253">
        <v>0</v>
      </c>
      <c r="N140" s="210">
        <f>L140-M140</f>
        <v>0</v>
      </c>
      <c r="O140" s="210">
        <f>$F140*N140</f>
        <v>0</v>
      </c>
      <c r="P140" s="785">
        <f>O140/1000000</f>
        <v>0</v>
      </c>
      <c r="Q140" s="348"/>
    </row>
    <row r="141" spans="1:17" ht="18" customHeight="1">
      <c r="A141" s="241">
        <v>3</v>
      </c>
      <c r="B141" s="240" t="s">
        <v>112</v>
      </c>
      <c r="C141" s="249">
        <v>4864828</v>
      </c>
      <c r="D141" s="66" t="s">
        <v>12</v>
      </c>
      <c r="E141" s="75" t="s">
        <v>300</v>
      </c>
      <c r="F141" s="239">
        <v>-133.33000000000001</v>
      </c>
      <c r="G141" s="252">
        <v>992379</v>
      </c>
      <c r="H141" s="253">
        <v>992379</v>
      </c>
      <c r="I141" s="210">
        <f>G141-H141</f>
        <v>0</v>
      </c>
      <c r="J141" s="210">
        <f>$F141*I141</f>
        <v>0</v>
      </c>
      <c r="K141" s="785">
        <f>J141/1000000</f>
        <v>0</v>
      </c>
      <c r="L141" s="252">
        <v>996728</v>
      </c>
      <c r="M141" s="253">
        <v>999148</v>
      </c>
      <c r="N141" s="210">
        <f>L141-M141</f>
        <v>-2420</v>
      </c>
      <c r="O141" s="210">
        <f>$F141*N141</f>
        <v>322658.60000000003</v>
      </c>
      <c r="P141" s="785">
        <f>O141/1000000</f>
        <v>0.32265860000000002</v>
      </c>
      <c r="Q141" s="348"/>
    </row>
    <row r="142" spans="1:17" ht="18" customHeight="1">
      <c r="A142" s="241">
        <v>4</v>
      </c>
      <c r="B142" s="264" t="s">
        <v>164</v>
      </c>
      <c r="C142" s="249">
        <v>4865164</v>
      </c>
      <c r="D142" s="92" t="s">
        <v>12</v>
      </c>
      <c r="E142" s="75" t="s">
        <v>300</v>
      </c>
      <c r="F142" s="239">
        <v>-666.66700000000003</v>
      </c>
      <c r="G142" s="252">
        <v>999406</v>
      </c>
      <c r="H142" s="253">
        <v>999406</v>
      </c>
      <c r="I142" s="210">
        <f>G142-H142</f>
        <v>0</v>
      </c>
      <c r="J142" s="210">
        <f>$F142*I142</f>
        <v>0</v>
      </c>
      <c r="K142" s="785">
        <f>J142/1000000</f>
        <v>0</v>
      </c>
      <c r="L142" s="252">
        <v>998912</v>
      </c>
      <c r="M142" s="253">
        <v>999817</v>
      </c>
      <c r="N142" s="210">
        <f>L142-M142</f>
        <v>-905</v>
      </c>
      <c r="O142" s="210">
        <f>$F142*N142</f>
        <v>603333.63500000001</v>
      </c>
      <c r="P142" s="785">
        <f>O142/1000000</f>
        <v>0.60333363500000003</v>
      </c>
      <c r="Q142" s="348"/>
    </row>
    <row r="143" spans="1:17" ht="18" customHeight="1">
      <c r="A143" s="241">
        <v>5</v>
      </c>
      <c r="B143" s="264" t="s">
        <v>165</v>
      </c>
      <c r="C143" s="249">
        <v>4864845</v>
      </c>
      <c r="D143" s="92" t="s">
        <v>12</v>
      </c>
      <c r="E143" s="75" t="s">
        <v>300</v>
      </c>
      <c r="F143" s="239">
        <v>-1000</v>
      </c>
      <c r="G143" s="252">
        <v>984</v>
      </c>
      <c r="H143" s="253">
        <v>984</v>
      </c>
      <c r="I143" s="210">
        <f>G143-H143</f>
        <v>0</v>
      </c>
      <c r="J143" s="210">
        <f>$F143*I143</f>
        <v>0</v>
      </c>
      <c r="K143" s="785">
        <f>J143/1000000</f>
        <v>0</v>
      </c>
      <c r="L143" s="252">
        <v>1082</v>
      </c>
      <c r="M143" s="253">
        <v>616</v>
      </c>
      <c r="N143" s="210">
        <f>L143-M143</f>
        <v>466</v>
      </c>
      <c r="O143" s="210">
        <f>$F143*N143</f>
        <v>-466000</v>
      </c>
      <c r="P143" s="785">
        <f>O143/1000000</f>
        <v>-0.46600000000000003</v>
      </c>
      <c r="Q143" s="348"/>
    </row>
    <row r="144" spans="1:17" ht="18" customHeight="1">
      <c r="A144" s="241">
        <v>6</v>
      </c>
      <c r="B144" s="445" t="s">
        <v>508</v>
      </c>
      <c r="C144" s="909" t="s">
        <v>509</v>
      </c>
      <c r="D144" s="92" t="s">
        <v>432</v>
      </c>
      <c r="E144" s="75" t="s">
        <v>300</v>
      </c>
      <c r="F144" s="199">
        <v>-2</v>
      </c>
      <c r="G144" s="252">
        <v>0</v>
      </c>
      <c r="H144" s="253">
        <v>0</v>
      </c>
      <c r="I144" s="210">
        <f>G144-H144</f>
        <v>0</v>
      </c>
      <c r="J144" s="210">
        <f>$F144*I144</f>
        <v>0</v>
      </c>
      <c r="K144" s="785">
        <f>J144/1000000</f>
        <v>0</v>
      </c>
      <c r="L144" s="252">
        <v>239100</v>
      </c>
      <c r="M144" s="253">
        <v>205800</v>
      </c>
      <c r="N144" s="210">
        <f>L144-M144</f>
        <v>33300</v>
      </c>
      <c r="O144" s="210">
        <f>$F144*N144</f>
        <v>-66600</v>
      </c>
      <c r="P144" s="785">
        <f>O144/1000000</f>
        <v>-6.6600000000000006E-2</v>
      </c>
      <c r="Q144" s="348"/>
    </row>
    <row r="145" spans="1:17" ht="18" customHeight="1">
      <c r="A145" s="241"/>
      <c r="B145" s="266" t="s">
        <v>166</v>
      </c>
      <c r="C145" s="249"/>
      <c r="D145" s="66"/>
      <c r="E145" s="66"/>
      <c r="F145" s="239"/>
      <c r="G145" s="252"/>
      <c r="H145" s="253"/>
      <c r="I145" s="210"/>
      <c r="J145" s="210"/>
      <c r="K145" s="785"/>
      <c r="L145" s="252"/>
      <c r="M145" s="253"/>
      <c r="N145" s="210"/>
      <c r="O145" s="210"/>
      <c r="P145" s="785"/>
      <c r="Q145" s="348"/>
    </row>
    <row r="146" spans="1:17" ht="18" customHeight="1">
      <c r="A146" s="241"/>
      <c r="B146" s="266" t="s">
        <v>102</v>
      </c>
      <c r="C146" s="249"/>
      <c r="D146" s="66"/>
      <c r="E146" s="66"/>
      <c r="F146" s="239"/>
      <c r="G146" s="252"/>
      <c r="H146" s="253"/>
      <c r="I146" s="210"/>
      <c r="J146" s="210"/>
      <c r="K146" s="785"/>
      <c r="L146" s="252"/>
      <c r="M146" s="253"/>
      <c r="N146" s="210"/>
      <c r="O146" s="210"/>
      <c r="P146" s="785"/>
      <c r="Q146" s="348"/>
    </row>
    <row r="147" spans="1:17" s="369" customFormat="1" ht="18">
      <c r="A147" s="354">
        <v>7</v>
      </c>
      <c r="B147" s="355" t="s">
        <v>350</v>
      </c>
      <c r="C147" s="356">
        <v>4864955</v>
      </c>
      <c r="D147" s="126" t="s">
        <v>12</v>
      </c>
      <c r="E147" s="127" t="s">
        <v>300</v>
      </c>
      <c r="F147" s="357">
        <v>-1000</v>
      </c>
      <c r="G147" s="252">
        <v>986877</v>
      </c>
      <c r="H147" s="253">
        <v>986880</v>
      </c>
      <c r="I147" s="334">
        <f>G147-H147</f>
        <v>-3</v>
      </c>
      <c r="J147" s="334">
        <f>$F147*I147</f>
        <v>3000</v>
      </c>
      <c r="K147" s="786">
        <f>J147/1000000</f>
        <v>3.0000000000000001E-3</v>
      </c>
      <c r="L147" s="252">
        <v>2141</v>
      </c>
      <c r="M147" s="253">
        <v>2600</v>
      </c>
      <c r="N147" s="334">
        <f>L147-M147</f>
        <v>-459</v>
      </c>
      <c r="O147" s="334">
        <f>$F147*N147</f>
        <v>459000</v>
      </c>
      <c r="P147" s="786">
        <f>O147/1000000</f>
        <v>0.45900000000000002</v>
      </c>
      <c r="Q147" s="513"/>
    </row>
    <row r="148" spans="1:17" ht="18">
      <c r="A148" s="241">
        <v>8</v>
      </c>
      <c r="B148" s="264" t="s">
        <v>167</v>
      </c>
      <c r="C148" s="249">
        <v>4864820</v>
      </c>
      <c r="D148" s="92" t="s">
        <v>12</v>
      </c>
      <c r="E148" s="75" t="s">
        <v>300</v>
      </c>
      <c r="F148" s="239">
        <v>-160</v>
      </c>
      <c r="G148" s="252">
        <v>2431</v>
      </c>
      <c r="H148" s="253">
        <v>2431</v>
      </c>
      <c r="I148" s="210">
        <f>G148-H148</f>
        <v>0</v>
      </c>
      <c r="J148" s="210">
        <f>$F148*I148</f>
        <v>0</v>
      </c>
      <c r="K148" s="785">
        <f>J148/1000000</f>
        <v>0</v>
      </c>
      <c r="L148" s="252">
        <v>40673</v>
      </c>
      <c r="M148" s="253">
        <v>46792</v>
      </c>
      <c r="N148" s="210">
        <f>L148-M148</f>
        <v>-6119</v>
      </c>
      <c r="O148" s="210">
        <f>$F148*N148</f>
        <v>979040</v>
      </c>
      <c r="P148" s="785">
        <f>O148/1000000</f>
        <v>0.97904000000000002</v>
      </c>
      <c r="Q148" s="514"/>
    </row>
    <row r="149" spans="1:17" ht="18" customHeight="1">
      <c r="A149" s="241">
        <v>9</v>
      </c>
      <c r="B149" s="264" t="s">
        <v>168</v>
      </c>
      <c r="C149" s="249">
        <v>4864811</v>
      </c>
      <c r="D149" s="92" t="s">
        <v>12</v>
      </c>
      <c r="E149" s="75" t="s">
        <v>300</v>
      </c>
      <c r="F149" s="239">
        <v>-200</v>
      </c>
      <c r="G149" s="252">
        <v>3759</v>
      </c>
      <c r="H149" s="253">
        <v>3759</v>
      </c>
      <c r="I149" s="210">
        <f>G149-H149</f>
        <v>0</v>
      </c>
      <c r="J149" s="210">
        <f>$F149*I149</f>
        <v>0</v>
      </c>
      <c r="K149" s="785">
        <f>J149/1000000</f>
        <v>0</v>
      </c>
      <c r="L149" s="252">
        <v>25766</v>
      </c>
      <c r="M149" s="253">
        <v>26599</v>
      </c>
      <c r="N149" s="210">
        <f>L149-M149</f>
        <v>-833</v>
      </c>
      <c r="O149" s="210">
        <f>$F149*N149</f>
        <v>166600</v>
      </c>
      <c r="P149" s="785">
        <f>O149/1000000</f>
        <v>0.1666</v>
      </c>
      <c r="Q149" s="348"/>
    </row>
    <row r="150" spans="1:17" ht="18" customHeight="1">
      <c r="A150" s="241">
        <v>10</v>
      </c>
      <c r="B150" s="264" t="s">
        <v>359</v>
      </c>
      <c r="C150" s="249">
        <v>4864961</v>
      </c>
      <c r="D150" s="92" t="s">
        <v>12</v>
      </c>
      <c r="E150" s="75" t="s">
        <v>300</v>
      </c>
      <c r="F150" s="239">
        <v>-1000</v>
      </c>
      <c r="G150" s="252">
        <v>964819</v>
      </c>
      <c r="H150" s="253">
        <v>964823</v>
      </c>
      <c r="I150" s="210">
        <f>G150-H150</f>
        <v>-4</v>
      </c>
      <c r="J150" s="210">
        <f>$F150*I150</f>
        <v>4000</v>
      </c>
      <c r="K150" s="785">
        <f>J150/1000000</f>
        <v>4.0000000000000001E-3</v>
      </c>
      <c r="L150" s="252">
        <v>999709</v>
      </c>
      <c r="M150" s="253">
        <v>999570</v>
      </c>
      <c r="N150" s="210">
        <f>L150-M150</f>
        <v>139</v>
      </c>
      <c r="O150" s="210">
        <f>$F150*N150</f>
        <v>-139000</v>
      </c>
      <c r="P150" s="785">
        <f>O150/1000000</f>
        <v>-0.13900000000000001</v>
      </c>
      <c r="Q150" s="336"/>
    </row>
    <row r="151" spans="1:17" ht="18" customHeight="1">
      <c r="A151" s="241"/>
      <c r="B151" s="265" t="s">
        <v>102</v>
      </c>
      <c r="C151" s="249"/>
      <c r="D151" s="92"/>
      <c r="E151" s="92"/>
      <c r="F151" s="239"/>
      <c r="G151" s="252"/>
      <c r="H151" s="253"/>
      <c r="I151" s="210"/>
      <c r="J151" s="210"/>
      <c r="K151" s="785"/>
      <c r="L151" s="252"/>
      <c r="M151" s="253"/>
      <c r="N151" s="210"/>
      <c r="O151" s="210"/>
      <c r="P151" s="785"/>
      <c r="Q151" s="348"/>
    </row>
    <row r="152" spans="1:17" ht="18" customHeight="1">
      <c r="A152" s="241">
        <v>11</v>
      </c>
      <c r="B152" s="264" t="s">
        <v>169</v>
      </c>
      <c r="C152" s="249">
        <v>4902580</v>
      </c>
      <c r="D152" s="92" t="s">
        <v>12</v>
      </c>
      <c r="E152" s="75" t="s">
        <v>300</v>
      </c>
      <c r="F152" s="239">
        <v>-100</v>
      </c>
      <c r="G152" s="252">
        <v>966</v>
      </c>
      <c r="H152" s="253">
        <v>903</v>
      </c>
      <c r="I152" s="210">
        <f>G152-H152</f>
        <v>63</v>
      </c>
      <c r="J152" s="210">
        <f>$F152*I152</f>
        <v>-6300</v>
      </c>
      <c r="K152" s="785">
        <f>J152/1000000</f>
        <v>-6.3E-3</v>
      </c>
      <c r="L152" s="252">
        <v>4316</v>
      </c>
      <c r="M152" s="253">
        <v>4073</v>
      </c>
      <c r="N152" s="210">
        <f>L152-M152</f>
        <v>243</v>
      </c>
      <c r="O152" s="210">
        <f>$F152*N152</f>
        <v>-24300</v>
      </c>
      <c r="P152" s="785">
        <f>O152/1000000</f>
        <v>-2.4299999999999999E-2</v>
      </c>
      <c r="Q152" s="348"/>
    </row>
    <row r="153" spans="1:17" ht="18" customHeight="1">
      <c r="A153" s="241">
        <v>12</v>
      </c>
      <c r="B153" s="264" t="s">
        <v>170</v>
      </c>
      <c r="C153" s="249">
        <v>4902544</v>
      </c>
      <c r="D153" s="92" t="s">
        <v>12</v>
      </c>
      <c r="E153" s="75" t="s">
        <v>300</v>
      </c>
      <c r="F153" s="239">
        <v>-100</v>
      </c>
      <c r="G153" s="252">
        <v>5940</v>
      </c>
      <c r="H153" s="253">
        <v>5793</v>
      </c>
      <c r="I153" s="210">
        <f>G153-H153</f>
        <v>147</v>
      </c>
      <c r="J153" s="210">
        <f>$F153*I153</f>
        <v>-14700</v>
      </c>
      <c r="K153" s="785">
        <f>J153/1000000</f>
        <v>-1.47E-2</v>
      </c>
      <c r="L153" s="252">
        <v>7619</v>
      </c>
      <c r="M153" s="253">
        <v>7377</v>
      </c>
      <c r="N153" s="210">
        <f>L153-M153</f>
        <v>242</v>
      </c>
      <c r="O153" s="210">
        <f>$F153*N153</f>
        <v>-24200</v>
      </c>
      <c r="P153" s="785">
        <f>O153/1000000</f>
        <v>-2.4199999999999999E-2</v>
      </c>
      <c r="Q153" s="348"/>
    </row>
    <row r="154" spans="1:17" ht="18">
      <c r="A154" s="354">
        <v>13</v>
      </c>
      <c r="B154" s="355" t="s">
        <v>494</v>
      </c>
      <c r="C154" s="356">
        <v>4864793</v>
      </c>
      <c r="D154" s="126" t="s">
        <v>12</v>
      </c>
      <c r="E154" s="127" t="s">
        <v>300</v>
      </c>
      <c r="F154" s="357">
        <v>-200</v>
      </c>
      <c r="G154" s="252">
        <v>999021</v>
      </c>
      <c r="H154" s="253">
        <v>998296</v>
      </c>
      <c r="I154" s="334">
        <f>G154-H154</f>
        <v>725</v>
      </c>
      <c r="J154" s="334">
        <f>$F154*I154</f>
        <v>-145000</v>
      </c>
      <c r="K154" s="786">
        <f>J154/1000000</f>
        <v>-0.14499999999999999</v>
      </c>
      <c r="L154" s="252">
        <v>999888</v>
      </c>
      <c r="M154" s="253">
        <v>999877</v>
      </c>
      <c r="N154" s="334">
        <f>L154-M154</f>
        <v>11</v>
      </c>
      <c r="O154" s="334">
        <f>$F154*N154</f>
        <v>-2200</v>
      </c>
      <c r="P154" s="786">
        <f>O154/1000000</f>
        <v>-2.2000000000000001E-3</v>
      </c>
      <c r="Q154" s="351"/>
    </row>
    <row r="155" spans="1:17" ht="18" customHeight="1">
      <c r="A155" s="241"/>
      <c r="B155" s="266" t="s">
        <v>166</v>
      </c>
      <c r="C155" s="249"/>
      <c r="D155" s="66"/>
      <c r="E155" s="66"/>
      <c r="F155" s="235"/>
      <c r="G155" s="252"/>
      <c r="H155" s="253"/>
      <c r="I155" s="210"/>
      <c r="J155" s="210"/>
      <c r="K155" s="785"/>
      <c r="L155" s="252"/>
      <c r="M155" s="253"/>
      <c r="N155" s="210"/>
      <c r="O155" s="210"/>
      <c r="P155" s="785"/>
      <c r="Q155" s="348"/>
    </row>
    <row r="156" spans="1:17" ht="18" customHeight="1">
      <c r="A156" s="241"/>
      <c r="B156" s="265" t="s">
        <v>171</v>
      </c>
      <c r="C156" s="249"/>
      <c r="D156" s="92"/>
      <c r="E156" s="92"/>
      <c r="F156" s="235"/>
      <c r="G156" s="252"/>
      <c r="H156" s="253"/>
      <c r="I156" s="210"/>
      <c r="J156" s="210"/>
      <c r="K156" s="785"/>
      <c r="L156" s="252"/>
      <c r="M156" s="253"/>
      <c r="N156" s="210"/>
      <c r="O156" s="210"/>
      <c r="P156" s="785"/>
      <c r="Q156" s="348"/>
    </row>
    <row r="157" spans="1:17" ht="18" customHeight="1">
      <c r="A157" s="241">
        <v>14</v>
      </c>
      <c r="B157" s="264" t="s">
        <v>349</v>
      </c>
      <c r="C157" s="249">
        <v>4902557</v>
      </c>
      <c r="D157" s="92" t="s">
        <v>12</v>
      </c>
      <c r="E157" s="75" t="s">
        <v>300</v>
      </c>
      <c r="F157" s="239">
        <v>1875</v>
      </c>
      <c r="G157" s="252">
        <v>0</v>
      </c>
      <c r="H157" s="253">
        <v>0</v>
      </c>
      <c r="I157" s="210">
        <f>G157-H157</f>
        <v>0</v>
      </c>
      <c r="J157" s="210">
        <f>$F157*I157</f>
        <v>0</v>
      </c>
      <c r="K157" s="785">
        <f>J157/1000000</f>
        <v>0</v>
      </c>
      <c r="L157" s="252">
        <v>0</v>
      </c>
      <c r="M157" s="253">
        <v>0</v>
      </c>
      <c r="N157" s="210">
        <f>L157-M157</f>
        <v>0</v>
      </c>
      <c r="O157" s="210">
        <f>$F157*N157</f>
        <v>0</v>
      </c>
      <c r="P157" s="785">
        <f>O157/1000000</f>
        <v>0</v>
      </c>
      <c r="Q157" s="548"/>
    </row>
    <row r="158" spans="1:17" ht="18" customHeight="1">
      <c r="A158" s="241">
        <v>15</v>
      </c>
      <c r="B158" s="264" t="s">
        <v>352</v>
      </c>
      <c r="C158" s="249">
        <v>4865114</v>
      </c>
      <c r="D158" s="92" t="s">
        <v>12</v>
      </c>
      <c r="E158" s="75" t="s">
        <v>300</v>
      </c>
      <c r="F158" s="239">
        <v>833.33</v>
      </c>
      <c r="G158" s="252">
        <v>999999</v>
      </c>
      <c r="H158" s="253">
        <v>999999</v>
      </c>
      <c r="I158" s="349">
        <f>G158-H158</f>
        <v>0</v>
      </c>
      <c r="J158" s="349">
        <f>$F158*I158</f>
        <v>0</v>
      </c>
      <c r="K158" s="787">
        <f>J158/1000000</f>
        <v>0</v>
      </c>
      <c r="L158" s="252">
        <v>999870</v>
      </c>
      <c r="M158" s="253">
        <v>999870</v>
      </c>
      <c r="N158" s="204">
        <f>L158-M158</f>
        <v>0</v>
      </c>
      <c r="O158" s="204">
        <f>$F158*N158</f>
        <v>0</v>
      </c>
      <c r="P158" s="797">
        <f>O158/1000000</f>
        <v>0</v>
      </c>
      <c r="Q158" s="353"/>
    </row>
    <row r="159" spans="1:17" ht="18" customHeight="1">
      <c r="A159" s="241">
        <v>16</v>
      </c>
      <c r="B159" s="264" t="s">
        <v>110</v>
      </c>
      <c r="C159" s="249">
        <v>4902508</v>
      </c>
      <c r="D159" s="92" t="s">
        <v>12</v>
      </c>
      <c r="E159" s="75" t="s">
        <v>300</v>
      </c>
      <c r="F159" s="239">
        <v>833.33</v>
      </c>
      <c r="G159" s="252">
        <v>718</v>
      </c>
      <c r="H159" s="253">
        <v>718</v>
      </c>
      <c r="I159" s="210">
        <f>G159-H159</f>
        <v>0</v>
      </c>
      <c r="J159" s="210">
        <f>$F159*I159</f>
        <v>0</v>
      </c>
      <c r="K159" s="785">
        <f>J159/1000000</f>
        <v>0</v>
      </c>
      <c r="L159" s="252">
        <v>8718</v>
      </c>
      <c r="M159" s="253">
        <v>9898</v>
      </c>
      <c r="N159" s="210">
        <f>L159-M159</f>
        <v>-1180</v>
      </c>
      <c r="O159" s="210">
        <f>$F159*N159</f>
        <v>-983329.4</v>
      </c>
      <c r="P159" s="785">
        <f>O159/1000000</f>
        <v>-0.98332940000000002</v>
      </c>
      <c r="Q159" s="348"/>
    </row>
    <row r="160" spans="1:17" ht="18" customHeight="1">
      <c r="A160" s="241"/>
      <c r="B160" s="265" t="s">
        <v>172</v>
      </c>
      <c r="C160" s="249"/>
      <c r="D160" s="92"/>
      <c r="E160" s="92"/>
      <c r="F160" s="239"/>
      <c r="G160" s="252"/>
      <c r="H160" s="253"/>
      <c r="I160" s="210"/>
      <c r="J160" s="210"/>
      <c r="K160" s="785"/>
      <c r="L160" s="252"/>
      <c r="M160" s="253"/>
      <c r="N160" s="210"/>
      <c r="O160" s="210"/>
      <c r="P160" s="785"/>
      <c r="Q160" s="348"/>
    </row>
    <row r="161" spans="1:17" ht="18" customHeight="1">
      <c r="A161" s="241">
        <v>17</v>
      </c>
      <c r="B161" s="264" t="s">
        <v>431</v>
      </c>
      <c r="C161" s="249">
        <v>4864850</v>
      </c>
      <c r="D161" s="92" t="s">
        <v>12</v>
      </c>
      <c r="E161" s="75" t="s">
        <v>300</v>
      </c>
      <c r="F161" s="239">
        <v>-625</v>
      </c>
      <c r="G161" s="252">
        <v>542</v>
      </c>
      <c r="H161" s="253">
        <v>542</v>
      </c>
      <c r="I161" s="210">
        <f>G161-H161</f>
        <v>0</v>
      </c>
      <c r="J161" s="210">
        <f>$F161*I161</f>
        <v>0</v>
      </c>
      <c r="K161" s="785">
        <f>J161/1000000</f>
        <v>0</v>
      </c>
      <c r="L161" s="252">
        <v>11572</v>
      </c>
      <c r="M161" s="253">
        <v>10104</v>
      </c>
      <c r="N161" s="210">
        <f>L161-M161</f>
        <v>1468</v>
      </c>
      <c r="O161" s="210">
        <f>$F161*N161</f>
        <v>-917500</v>
      </c>
      <c r="P161" s="785">
        <f>O161/1000000</f>
        <v>-0.91749999999999998</v>
      </c>
      <c r="Q161" s="348"/>
    </row>
    <row r="162" spans="1:17" ht="18" customHeight="1">
      <c r="A162" s="241"/>
      <c r="B162" s="266" t="s">
        <v>46</v>
      </c>
      <c r="C162" s="239"/>
      <c r="D162" s="66"/>
      <c r="E162" s="66"/>
      <c r="F162" s="239"/>
      <c r="G162" s="252"/>
      <c r="H162" s="253"/>
      <c r="I162" s="210"/>
      <c r="J162" s="210"/>
      <c r="K162" s="785"/>
      <c r="L162" s="252"/>
      <c r="M162" s="253"/>
      <c r="N162" s="210"/>
      <c r="O162" s="210"/>
      <c r="P162" s="785"/>
      <c r="Q162" s="348"/>
    </row>
    <row r="163" spans="1:17" ht="18" customHeight="1">
      <c r="A163" s="241"/>
      <c r="B163" s="266" t="s">
        <v>47</v>
      </c>
      <c r="C163" s="239"/>
      <c r="D163" s="66"/>
      <c r="E163" s="66"/>
      <c r="F163" s="239"/>
      <c r="G163" s="252"/>
      <c r="H163" s="253"/>
      <c r="I163" s="210"/>
      <c r="J163" s="210"/>
      <c r="K163" s="785"/>
      <c r="L163" s="252"/>
      <c r="M163" s="253"/>
      <c r="N163" s="210"/>
      <c r="O163" s="210"/>
      <c r="P163" s="785"/>
      <c r="Q163" s="348"/>
    </row>
    <row r="164" spans="1:17" ht="18" customHeight="1">
      <c r="A164" s="241"/>
      <c r="B164" s="266" t="s">
        <v>48</v>
      </c>
      <c r="C164" s="239"/>
      <c r="D164" s="66"/>
      <c r="E164" s="66"/>
      <c r="F164" s="239"/>
      <c r="G164" s="252"/>
      <c r="H164" s="253"/>
      <c r="I164" s="210"/>
      <c r="J164" s="210"/>
      <c r="K164" s="785"/>
      <c r="L164" s="252"/>
      <c r="M164" s="253"/>
      <c r="N164" s="210"/>
      <c r="O164" s="210"/>
      <c r="P164" s="785"/>
      <c r="Q164" s="348"/>
    </row>
    <row r="165" spans="1:17" ht="17.25" customHeight="1">
      <c r="A165" s="241">
        <v>18</v>
      </c>
      <c r="B165" s="264" t="s">
        <v>49</v>
      </c>
      <c r="C165" s="249">
        <v>4865065</v>
      </c>
      <c r="D165" s="92" t="s">
        <v>12</v>
      </c>
      <c r="E165" s="75" t="s">
        <v>300</v>
      </c>
      <c r="F165" s="249">
        <v>-266.66699999999997</v>
      </c>
      <c r="G165" s="252">
        <v>0</v>
      </c>
      <c r="H165" s="253">
        <v>0</v>
      </c>
      <c r="I165" s="210">
        <f>G165-H165</f>
        <v>0</v>
      </c>
      <c r="J165" s="210">
        <f>$F165*I165</f>
        <v>0</v>
      </c>
      <c r="K165" s="785">
        <f>J165/1000000</f>
        <v>0</v>
      </c>
      <c r="L165" s="252">
        <v>999995</v>
      </c>
      <c r="M165" s="253">
        <v>999995</v>
      </c>
      <c r="N165" s="210">
        <f>L165-M165</f>
        <v>0</v>
      </c>
      <c r="O165" s="210">
        <f>$F165*N165</f>
        <v>0</v>
      </c>
      <c r="P165" s="785">
        <f>O165/1000000</f>
        <v>0</v>
      </c>
      <c r="Q165" s="570"/>
    </row>
    <row r="166" spans="1:17" ht="18" customHeight="1">
      <c r="A166" s="241">
        <v>19</v>
      </c>
      <c r="B166" s="264" t="s">
        <v>50</v>
      </c>
      <c r="C166" s="249">
        <v>4902541</v>
      </c>
      <c r="D166" s="92" t="s">
        <v>12</v>
      </c>
      <c r="E166" s="75" t="s">
        <v>300</v>
      </c>
      <c r="F166" s="239">
        <v>-100</v>
      </c>
      <c r="G166" s="252">
        <v>999482</v>
      </c>
      <c r="H166" s="253">
        <v>999482</v>
      </c>
      <c r="I166" s="210">
        <f>G166-H166</f>
        <v>0</v>
      </c>
      <c r="J166" s="210">
        <f>$F166*I166</f>
        <v>0</v>
      </c>
      <c r="K166" s="785">
        <f>J166/1000000</f>
        <v>0</v>
      </c>
      <c r="L166" s="252">
        <v>999486</v>
      </c>
      <c r="M166" s="253">
        <v>999486</v>
      </c>
      <c r="N166" s="210">
        <f>L166-M166</f>
        <v>0</v>
      </c>
      <c r="O166" s="210">
        <f>$F166*N166</f>
        <v>0</v>
      </c>
      <c r="P166" s="785">
        <f>O166/1000000</f>
        <v>0</v>
      </c>
      <c r="Q166" s="348"/>
    </row>
    <row r="167" spans="1:17" ht="18" customHeight="1">
      <c r="A167" s="241">
        <v>20</v>
      </c>
      <c r="B167" s="264" t="s">
        <v>51</v>
      </c>
      <c r="C167" s="249">
        <v>4902539</v>
      </c>
      <c r="D167" s="92" t="s">
        <v>12</v>
      </c>
      <c r="E167" s="75" t="s">
        <v>300</v>
      </c>
      <c r="F167" s="239">
        <v>-100</v>
      </c>
      <c r="G167" s="252">
        <v>3094</v>
      </c>
      <c r="H167" s="253">
        <v>3102</v>
      </c>
      <c r="I167" s="210">
        <f>G167-H167</f>
        <v>-8</v>
      </c>
      <c r="J167" s="210">
        <f>$F167*I167</f>
        <v>800</v>
      </c>
      <c r="K167" s="785">
        <f>J167/1000000</f>
        <v>8.0000000000000004E-4</v>
      </c>
      <c r="L167" s="252">
        <v>36502</v>
      </c>
      <c r="M167" s="253">
        <v>36136</v>
      </c>
      <c r="N167" s="210">
        <f>L167-M167</f>
        <v>366</v>
      </c>
      <c r="O167" s="210">
        <f>$F167*N167</f>
        <v>-36600</v>
      </c>
      <c r="P167" s="785">
        <f>O167/1000000</f>
        <v>-3.6600000000000001E-2</v>
      </c>
      <c r="Q167" s="348"/>
    </row>
    <row r="168" spans="1:17" ht="18" customHeight="1">
      <c r="A168" s="241"/>
      <c r="B168" s="265" t="s">
        <v>52</v>
      </c>
      <c r="C168" s="249"/>
      <c r="D168" s="92"/>
      <c r="E168" s="92"/>
      <c r="F168" s="239"/>
      <c r="G168" s="252"/>
      <c r="H168" s="253"/>
      <c r="I168" s="210"/>
      <c r="J168" s="210"/>
      <c r="K168" s="785"/>
      <c r="L168" s="252"/>
      <c r="M168" s="253"/>
      <c r="N168" s="210"/>
      <c r="O168" s="210"/>
      <c r="P168" s="785"/>
      <c r="Q168" s="348"/>
    </row>
    <row r="169" spans="1:17" ht="18" customHeight="1">
      <c r="A169" s="241">
        <v>21</v>
      </c>
      <c r="B169" s="264" t="s">
        <v>53</v>
      </c>
      <c r="C169" s="249">
        <v>4902591</v>
      </c>
      <c r="D169" s="92" t="s">
        <v>12</v>
      </c>
      <c r="E169" s="75" t="s">
        <v>300</v>
      </c>
      <c r="F169" s="239">
        <v>-1333</v>
      </c>
      <c r="G169" s="252">
        <v>739</v>
      </c>
      <c r="H169" s="253">
        <v>738</v>
      </c>
      <c r="I169" s="210">
        <f t="shared" ref="I169:I174" si="27">G169-H169</f>
        <v>1</v>
      </c>
      <c r="J169" s="210">
        <f t="shared" ref="J169:J174" si="28">$F169*I169</f>
        <v>-1333</v>
      </c>
      <c r="K169" s="785">
        <f t="shared" ref="K169:K174" si="29">J169/1000000</f>
        <v>-1.333E-3</v>
      </c>
      <c r="L169" s="252">
        <v>624</v>
      </c>
      <c r="M169" s="253">
        <v>610</v>
      </c>
      <c r="N169" s="210">
        <f t="shared" ref="N169:N174" si="30">L169-M169</f>
        <v>14</v>
      </c>
      <c r="O169" s="210">
        <f t="shared" ref="O169:O174" si="31">$F169*N169</f>
        <v>-18662</v>
      </c>
      <c r="P169" s="785">
        <f t="shared" ref="P169:P174" si="32">O169/1000000</f>
        <v>-1.8662000000000002E-2</v>
      </c>
      <c r="Q169" s="348"/>
    </row>
    <row r="170" spans="1:17" ht="18" customHeight="1">
      <c r="A170" s="241">
        <v>22</v>
      </c>
      <c r="B170" s="264" t="s">
        <v>54</v>
      </c>
      <c r="C170" s="249">
        <v>4902528</v>
      </c>
      <c r="D170" s="92" t="s">
        <v>12</v>
      </c>
      <c r="E170" s="75" t="s">
        <v>300</v>
      </c>
      <c r="F170" s="239">
        <v>-100</v>
      </c>
      <c r="G170" s="252">
        <v>300</v>
      </c>
      <c r="H170" s="253">
        <v>298</v>
      </c>
      <c r="I170" s="210">
        <f>G170-H170</f>
        <v>2</v>
      </c>
      <c r="J170" s="210">
        <f>$F170*I170</f>
        <v>-200</v>
      </c>
      <c r="K170" s="785">
        <f>J170/1000000</f>
        <v>-2.0000000000000001E-4</v>
      </c>
      <c r="L170" s="252">
        <v>4860</v>
      </c>
      <c r="M170" s="253">
        <v>4738</v>
      </c>
      <c r="N170" s="210">
        <f>L170-M170</f>
        <v>122</v>
      </c>
      <c r="O170" s="210">
        <f>$F170*N170</f>
        <v>-12200</v>
      </c>
      <c r="P170" s="785">
        <f>O170/1000000</f>
        <v>-1.2200000000000001E-2</v>
      </c>
      <c r="Q170" s="348"/>
    </row>
    <row r="171" spans="1:17" ht="18" customHeight="1">
      <c r="A171" s="241">
        <v>23</v>
      </c>
      <c r="B171" s="264" t="s">
        <v>55</v>
      </c>
      <c r="C171" s="249">
        <v>4902523</v>
      </c>
      <c r="D171" s="92" t="s">
        <v>12</v>
      </c>
      <c r="E171" s="75" t="s">
        <v>300</v>
      </c>
      <c r="F171" s="239">
        <v>-100</v>
      </c>
      <c r="G171" s="252">
        <v>999808</v>
      </c>
      <c r="H171" s="253">
        <v>999812</v>
      </c>
      <c r="I171" s="210">
        <f t="shared" si="27"/>
        <v>-4</v>
      </c>
      <c r="J171" s="210">
        <f t="shared" si="28"/>
        <v>400</v>
      </c>
      <c r="K171" s="785">
        <f t="shared" si="29"/>
        <v>4.0000000000000002E-4</v>
      </c>
      <c r="L171" s="252">
        <v>999942</v>
      </c>
      <c r="M171" s="253">
        <v>999942</v>
      </c>
      <c r="N171" s="210">
        <f t="shared" si="30"/>
        <v>0</v>
      </c>
      <c r="O171" s="210">
        <f t="shared" si="31"/>
        <v>0</v>
      </c>
      <c r="P171" s="785">
        <f t="shared" si="32"/>
        <v>0</v>
      </c>
      <c r="Q171" s="348"/>
    </row>
    <row r="172" spans="1:17" ht="18" customHeight="1">
      <c r="A172" s="241">
        <v>24</v>
      </c>
      <c r="B172" s="264" t="s">
        <v>56</v>
      </c>
      <c r="C172" s="249">
        <v>4865093</v>
      </c>
      <c r="D172" s="92" t="s">
        <v>12</v>
      </c>
      <c r="E172" s="75" t="s">
        <v>300</v>
      </c>
      <c r="F172" s="239">
        <v>-100</v>
      </c>
      <c r="G172" s="252">
        <v>0</v>
      </c>
      <c r="H172" s="253">
        <v>0</v>
      </c>
      <c r="I172" s="210">
        <f>G172-H172</f>
        <v>0</v>
      </c>
      <c r="J172" s="210">
        <f>$F172*I172</f>
        <v>0</v>
      </c>
      <c r="K172" s="785">
        <f>J172/1000000</f>
        <v>0</v>
      </c>
      <c r="L172" s="252">
        <v>0</v>
      </c>
      <c r="M172" s="253">
        <v>0</v>
      </c>
      <c r="N172" s="210">
        <f>L172-M172</f>
        <v>0</v>
      </c>
      <c r="O172" s="210">
        <f>$F172*N172</f>
        <v>0</v>
      </c>
      <c r="P172" s="785">
        <f>O172/1000000</f>
        <v>0</v>
      </c>
      <c r="Q172" s="348"/>
    </row>
    <row r="173" spans="1:17" ht="18" customHeight="1">
      <c r="A173" s="241">
        <v>25</v>
      </c>
      <c r="B173" s="240" t="s">
        <v>57</v>
      </c>
      <c r="C173" s="239">
        <v>4902548</v>
      </c>
      <c r="D173" s="66" t="s">
        <v>12</v>
      </c>
      <c r="E173" s="75" t="s">
        <v>300</v>
      </c>
      <c r="F173" s="239">
        <v>-100</v>
      </c>
      <c r="G173" s="252">
        <v>0</v>
      </c>
      <c r="H173" s="253">
        <v>0</v>
      </c>
      <c r="I173" s="210">
        <f t="shared" si="27"/>
        <v>0</v>
      </c>
      <c r="J173" s="210">
        <f t="shared" si="28"/>
        <v>0</v>
      </c>
      <c r="K173" s="785">
        <f t="shared" si="29"/>
        <v>0</v>
      </c>
      <c r="L173" s="252">
        <v>0</v>
      </c>
      <c r="M173" s="253">
        <v>0</v>
      </c>
      <c r="N173" s="210">
        <f t="shared" si="30"/>
        <v>0</v>
      </c>
      <c r="O173" s="210">
        <f t="shared" si="31"/>
        <v>0</v>
      </c>
      <c r="P173" s="785">
        <f t="shared" si="32"/>
        <v>0</v>
      </c>
      <c r="Q173" s="348"/>
    </row>
    <row r="174" spans="1:17" ht="18" customHeight="1">
      <c r="A174" s="241">
        <v>26</v>
      </c>
      <c r="B174" s="240" t="s">
        <v>58</v>
      </c>
      <c r="C174" s="239">
        <v>4902564</v>
      </c>
      <c r="D174" s="66" t="s">
        <v>12</v>
      </c>
      <c r="E174" s="75" t="s">
        <v>300</v>
      </c>
      <c r="F174" s="239">
        <v>-100</v>
      </c>
      <c r="G174" s="252">
        <v>1567</v>
      </c>
      <c r="H174" s="253">
        <v>1548</v>
      </c>
      <c r="I174" s="210">
        <f t="shared" si="27"/>
        <v>19</v>
      </c>
      <c r="J174" s="210">
        <f t="shared" si="28"/>
        <v>-1900</v>
      </c>
      <c r="K174" s="785">
        <f t="shared" si="29"/>
        <v>-1.9E-3</v>
      </c>
      <c r="L174" s="252">
        <v>13600</v>
      </c>
      <c r="M174" s="253">
        <v>13211</v>
      </c>
      <c r="N174" s="210">
        <f t="shared" si="30"/>
        <v>389</v>
      </c>
      <c r="O174" s="210">
        <f t="shared" si="31"/>
        <v>-38900</v>
      </c>
      <c r="P174" s="785">
        <f t="shared" si="32"/>
        <v>-3.8899999999999997E-2</v>
      </c>
      <c r="Q174" s="348"/>
    </row>
    <row r="175" spans="1:17" ht="18" customHeight="1">
      <c r="A175" s="241"/>
      <c r="B175" s="266" t="s">
        <v>71</v>
      </c>
      <c r="C175" s="239"/>
      <c r="D175" s="66"/>
      <c r="E175" s="66"/>
      <c r="F175" s="239"/>
      <c r="G175" s="252"/>
      <c r="H175" s="253"/>
      <c r="I175" s="210"/>
      <c r="J175" s="210"/>
      <c r="K175" s="785"/>
      <c r="L175" s="252"/>
      <c r="M175" s="253"/>
      <c r="N175" s="210"/>
      <c r="O175" s="210"/>
      <c r="P175" s="785"/>
      <c r="Q175" s="348"/>
    </row>
    <row r="176" spans="1:17" ht="18" customHeight="1">
      <c r="A176" s="241">
        <v>27</v>
      </c>
      <c r="B176" s="240" t="s">
        <v>72</v>
      </c>
      <c r="C176" s="239">
        <v>4902529</v>
      </c>
      <c r="D176" s="66" t="s">
        <v>12</v>
      </c>
      <c r="E176" s="75" t="s">
        <v>300</v>
      </c>
      <c r="F176" s="239">
        <v>400</v>
      </c>
      <c r="G176" s="252">
        <v>999999</v>
      </c>
      <c r="H176" s="253">
        <v>999999</v>
      </c>
      <c r="I176" s="210">
        <f>G176-H176</f>
        <v>0</v>
      </c>
      <c r="J176" s="210">
        <f>$F176*I176</f>
        <v>0</v>
      </c>
      <c r="K176" s="785">
        <f>J176/1000000</f>
        <v>0</v>
      </c>
      <c r="L176" s="252">
        <v>999993</v>
      </c>
      <c r="M176" s="253">
        <v>999993</v>
      </c>
      <c r="N176" s="210">
        <f>L176-M176</f>
        <v>0</v>
      </c>
      <c r="O176" s="210">
        <f>$F176*N176</f>
        <v>0</v>
      </c>
      <c r="P176" s="785">
        <f>O176/1000000</f>
        <v>0</v>
      </c>
      <c r="Q176" s="348"/>
    </row>
    <row r="177" spans="1:17" ht="18" customHeight="1">
      <c r="A177" s="241">
        <v>28</v>
      </c>
      <c r="B177" s="240" t="s">
        <v>73</v>
      </c>
      <c r="C177" s="239">
        <v>4902525</v>
      </c>
      <c r="D177" s="66" t="s">
        <v>12</v>
      </c>
      <c r="E177" s="75" t="s">
        <v>300</v>
      </c>
      <c r="F177" s="239">
        <v>-400</v>
      </c>
      <c r="G177" s="252">
        <v>999895</v>
      </c>
      <c r="H177" s="253">
        <v>999895</v>
      </c>
      <c r="I177" s="210">
        <f>G177-H177</f>
        <v>0</v>
      </c>
      <c r="J177" s="210">
        <f>$F177*I177</f>
        <v>0</v>
      </c>
      <c r="K177" s="785">
        <f>J177/1000000</f>
        <v>0</v>
      </c>
      <c r="L177" s="252">
        <v>999460</v>
      </c>
      <c r="M177" s="253">
        <v>999460</v>
      </c>
      <c r="N177" s="210">
        <f>L177-M177</f>
        <v>0</v>
      </c>
      <c r="O177" s="210">
        <f>$F177*N177</f>
        <v>0</v>
      </c>
      <c r="P177" s="785">
        <f>O177/1000000</f>
        <v>0</v>
      </c>
      <c r="Q177" s="348"/>
    </row>
    <row r="178" spans="1:17" ht="18" customHeight="1">
      <c r="A178" s="241"/>
      <c r="B178" s="257" t="s">
        <v>403</v>
      </c>
      <c r="C178" s="239"/>
      <c r="D178" s="66"/>
      <c r="E178" s="75"/>
      <c r="F178" s="239"/>
      <c r="G178" s="252"/>
      <c r="H178" s="253"/>
      <c r="I178" s="210"/>
      <c r="J178" s="210"/>
      <c r="K178" s="785"/>
      <c r="L178" s="252"/>
      <c r="M178" s="253"/>
      <c r="N178" s="210"/>
      <c r="O178" s="210"/>
      <c r="P178" s="785"/>
      <c r="Q178" s="720"/>
    </row>
    <row r="179" spans="1:17" ht="18" customHeight="1">
      <c r="A179" s="241">
        <v>29</v>
      </c>
      <c r="B179" s="891" t="s">
        <v>402</v>
      </c>
      <c r="C179" s="239">
        <v>4864994</v>
      </c>
      <c r="D179" s="66" t="s">
        <v>12</v>
      </c>
      <c r="E179" s="75" t="s">
        <v>300</v>
      </c>
      <c r="F179" s="239">
        <v>-800</v>
      </c>
      <c r="G179" s="252">
        <v>2627</v>
      </c>
      <c r="H179" s="253">
        <v>2632</v>
      </c>
      <c r="I179" s="210">
        <f>G179-H179</f>
        <v>-5</v>
      </c>
      <c r="J179" s="210">
        <f>$F179*I179</f>
        <v>4000</v>
      </c>
      <c r="K179" s="785">
        <f>J179/1000000</f>
        <v>4.0000000000000001E-3</v>
      </c>
      <c r="L179" s="252">
        <v>2730</v>
      </c>
      <c r="M179" s="253">
        <v>1950</v>
      </c>
      <c r="N179" s="210">
        <f>L179-M179</f>
        <v>780</v>
      </c>
      <c r="O179" s="210">
        <f>$F179*N179</f>
        <v>-624000</v>
      </c>
      <c r="P179" s="785">
        <f>O179/1000000</f>
        <v>-0.624</v>
      </c>
      <c r="Q179" s="721"/>
    </row>
    <row r="180" spans="1:17" s="362" customFormat="1" ht="18">
      <c r="A180" s="716"/>
      <c r="B180" s="257" t="s">
        <v>404</v>
      </c>
      <c r="C180" s="230"/>
      <c r="D180" s="92"/>
      <c r="E180" s="75"/>
      <c r="F180" s="249"/>
      <c r="G180" s="252"/>
      <c r="H180" s="253"/>
      <c r="I180" s="239"/>
      <c r="J180" s="239"/>
      <c r="K180" s="769"/>
      <c r="L180" s="252"/>
      <c r="M180" s="253"/>
      <c r="N180" s="239"/>
      <c r="O180" s="239"/>
      <c r="P180" s="769"/>
      <c r="Q180" s="339"/>
    </row>
    <row r="181" spans="1:17" s="362" customFormat="1" ht="18">
      <c r="A181" s="716">
        <v>30</v>
      </c>
      <c r="B181" s="517" t="s">
        <v>409</v>
      </c>
      <c r="C181" s="230">
        <v>4864960</v>
      </c>
      <c r="D181" s="92" t="s">
        <v>12</v>
      </c>
      <c r="E181" s="75" t="s">
        <v>300</v>
      </c>
      <c r="F181" s="249">
        <v>-1000</v>
      </c>
      <c r="G181" s="252">
        <v>973807</v>
      </c>
      <c r="H181" s="253">
        <v>973793</v>
      </c>
      <c r="I181" s="253">
        <f>G181-H181</f>
        <v>14</v>
      </c>
      <c r="J181" s="253">
        <f>$F181*I181</f>
        <v>-14000</v>
      </c>
      <c r="K181" s="767">
        <f>J181/1000000</f>
        <v>-1.4E-2</v>
      </c>
      <c r="L181" s="252">
        <v>2308</v>
      </c>
      <c r="M181" s="253">
        <v>2027</v>
      </c>
      <c r="N181" s="253">
        <f>L181-M181</f>
        <v>281</v>
      </c>
      <c r="O181" s="253">
        <f>$F181*N181</f>
        <v>-281000</v>
      </c>
      <c r="P181" s="763">
        <f>O181/1000000</f>
        <v>-0.28100000000000003</v>
      </c>
      <c r="Q181" s="339"/>
    </row>
    <row r="182" spans="1:17" ht="18">
      <c r="A182" s="716">
        <v>31</v>
      </c>
      <c r="B182" s="517" t="s">
        <v>410</v>
      </c>
      <c r="C182" s="230">
        <v>5129960</v>
      </c>
      <c r="D182" s="92" t="s">
        <v>12</v>
      </c>
      <c r="E182" s="75" t="s">
        <v>300</v>
      </c>
      <c r="F182" s="715">
        <v>-281.25</v>
      </c>
      <c r="G182" s="252">
        <v>999543</v>
      </c>
      <c r="H182" s="253">
        <v>999534</v>
      </c>
      <c r="I182" s="253">
        <f>G182-H182</f>
        <v>9</v>
      </c>
      <c r="J182" s="253">
        <f>$F182*I182</f>
        <v>-2531.25</v>
      </c>
      <c r="K182" s="763">
        <f>J182/1000000</f>
        <v>-2.5312500000000001E-3</v>
      </c>
      <c r="L182" s="252">
        <v>800</v>
      </c>
      <c r="M182" s="253">
        <v>534</v>
      </c>
      <c r="N182" s="253">
        <f>L182-M182</f>
        <v>266</v>
      </c>
      <c r="O182" s="253">
        <f>$F182*N182</f>
        <v>-74812.5</v>
      </c>
      <c r="P182" s="763">
        <f>O182/1000000</f>
        <v>-7.4812500000000004E-2</v>
      </c>
      <c r="Q182" s="339"/>
    </row>
    <row r="183" spans="1:17" ht="18">
      <c r="A183" s="716"/>
      <c r="B183" s="266" t="s">
        <v>489</v>
      </c>
      <c r="C183" s="230"/>
      <c r="D183" s="92"/>
      <c r="E183" s="75"/>
      <c r="F183" s="363"/>
      <c r="G183" s="252"/>
      <c r="H183" s="253"/>
      <c r="I183" s="253"/>
      <c r="J183" s="253"/>
      <c r="K183" s="767"/>
      <c r="L183" s="252"/>
      <c r="M183" s="253"/>
      <c r="N183" s="253"/>
      <c r="O183" s="253"/>
      <c r="P183" s="767"/>
      <c r="Q183" s="339"/>
    </row>
    <row r="184" spans="1:17" ht="15">
      <c r="A184" s="716">
        <v>32</v>
      </c>
      <c r="B184" s="910" t="s">
        <v>490</v>
      </c>
      <c r="C184" s="694" t="s">
        <v>491</v>
      </c>
      <c r="D184" s="911" t="s">
        <v>432</v>
      </c>
      <c r="E184" s="747" t="s">
        <v>300</v>
      </c>
      <c r="F184" s="912">
        <v>-600</v>
      </c>
      <c r="G184" s="252">
        <v>1.73</v>
      </c>
      <c r="H184" s="253">
        <v>1.24</v>
      </c>
      <c r="I184" s="253">
        <f>G184-H184</f>
        <v>0.49</v>
      </c>
      <c r="J184" s="253">
        <f>$F184*I184</f>
        <v>-294</v>
      </c>
      <c r="K184" s="763">
        <f>J184/1000000</f>
        <v>-2.9399999999999999E-4</v>
      </c>
      <c r="L184" s="252">
        <v>72.78</v>
      </c>
      <c r="M184" s="253">
        <v>63.47</v>
      </c>
      <c r="N184" s="253">
        <f>L184-M184</f>
        <v>9.3100000000000023</v>
      </c>
      <c r="O184" s="253">
        <f>$F184*N184</f>
        <v>-5586.0000000000018</v>
      </c>
      <c r="P184" s="763">
        <f>O184/1000000</f>
        <v>-5.5860000000000016E-3</v>
      </c>
      <c r="Q184" s="339"/>
    </row>
    <row r="185" spans="1:17" ht="16.5">
      <c r="A185" s="241">
        <v>33</v>
      </c>
      <c r="B185" s="910" t="s">
        <v>492</v>
      </c>
      <c r="C185" s="694" t="s">
        <v>488</v>
      </c>
      <c r="D185" s="911" t="s">
        <v>432</v>
      </c>
      <c r="E185" s="747" t="s">
        <v>300</v>
      </c>
      <c r="F185" s="912">
        <v>-3000</v>
      </c>
      <c r="G185" s="252">
        <v>1.0900000000000001</v>
      </c>
      <c r="H185" s="253">
        <v>0.99</v>
      </c>
      <c r="I185" s="253">
        <f>G185-H185</f>
        <v>0.10000000000000009</v>
      </c>
      <c r="J185" s="253">
        <f>$F185*I185</f>
        <v>-300.00000000000028</v>
      </c>
      <c r="K185" s="763">
        <f>J185/1000000</f>
        <v>-3.000000000000003E-4</v>
      </c>
      <c r="L185" s="252">
        <v>52.47</v>
      </c>
      <c r="M185" s="253">
        <v>44.68</v>
      </c>
      <c r="N185" s="253">
        <f>L185-M185</f>
        <v>7.7899999999999991</v>
      </c>
      <c r="O185" s="253">
        <f>$F185*N185</f>
        <v>-23369.999999999996</v>
      </c>
      <c r="P185" s="763">
        <f>O185/1000000</f>
        <v>-2.3369999999999995E-2</v>
      </c>
      <c r="Q185" s="339"/>
    </row>
    <row r="186" spans="1:17" ht="16.5">
      <c r="A186" s="239"/>
      <c r="B186" s="939" t="s">
        <v>524</v>
      </c>
      <c r="C186" s="694"/>
      <c r="D186" s="911"/>
      <c r="E186" s="747"/>
      <c r="F186" s="694"/>
      <c r="G186" s="252"/>
      <c r="H186" s="253"/>
      <c r="I186" s="253"/>
      <c r="J186" s="253"/>
      <c r="K186" s="767"/>
      <c r="L186" s="252"/>
      <c r="M186" s="253"/>
      <c r="N186" s="253"/>
      <c r="O186" s="253"/>
      <c r="P186" s="767"/>
      <c r="Q186" s="339"/>
    </row>
    <row r="187" spans="1:17" ht="16.5">
      <c r="A187" s="239">
        <v>34</v>
      </c>
      <c r="B187" s="910" t="s">
        <v>162</v>
      </c>
      <c r="C187" s="694">
        <v>4902572</v>
      </c>
      <c r="D187" s="92" t="s">
        <v>12</v>
      </c>
      <c r="E187" s="747" t="s">
        <v>300</v>
      </c>
      <c r="F187" s="694">
        <v>-100</v>
      </c>
      <c r="G187" s="252">
        <v>999998</v>
      </c>
      <c r="H187" s="253">
        <v>999999</v>
      </c>
      <c r="I187" s="253">
        <f>G187-H187</f>
        <v>-1</v>
      </c>
      <c r="J187" s="253">
        <f>$F187*I187</f>
        <v>100</v>
      </c>
      <c r="K187" s="763">
        <f>J187/1000000</f>
        <v>1E-4</v>
      </c>
      <c r="L187" s="252">
        <v>999973</v>
      </c>
      <c r="M187" s="253">
        <v>999999</v>
      </c>
      <c r="N187" s="253">
        <f>L187-M187</f>
        <v>-26</v>
      </c>
      <c r="O187" s="253">
        <f>$F187*N187</f>
        <v>2600</v>
      </c>
      <c r="P187" s="763">
        <f>O187/1000000</f>
        <v>2.5999999999999999E-3</v>
      </c>
      <c r="Q187" s="339"/>
    </row>
    <row r="188" spans="1:17" ht="18" customHeight="1" thickBot="1">
      <c r="A188" s="723"/>
      <c r="B188" s="722"/>
      <c r="C188" s="723"/>
      <c r="D188" s="113"/>
      <c r="E188" s="440"/>
      <c r="F188" s="723"/>
      <c r="G188" s="646"/>
      <c r="H188" s="724"/>
      <c r="I188" s="688"/>
      <c r="J188" s="688"/>
      <c r="K188" s="788"/>
      <c r="L188" s="646"/>
      <c r="M188" s="724"/>
      <c r="N188" s="688"/>
      <c r="O188" s="688"/>
      <c r="P188" s="788"/>
      <c r="Q188" s="725"/>
    </row>
    <row r="189" spans="1:17" s="410" customFormat="1" ht="15" customHeight="1">
      <c r="A189" s="362"/>
      <c r="K189" s="666"/>
      <c r="P189" s="666"/>
    </row>
    <row r="191" spans="1:17" ht="20.25">
      <c r="A191" s="234" t="s">
        <v>270</v>
      </c>
      <c r="K191" s="506">
        <f>SUM(K137:K189)</f>
        <v>-0.17325825000000003</v>
      </c>
      <c r="P191" s="506">
        <f>SUM(P137:P189)</f>
        <v>-1.2080276649999997</v>
      </c>
    </row>
    <row r="192" spans="1:17">
      <c r="A192" s="43"/>
      <c r="K192" s="770"/>
      <c r="P192" s="770"/>
    </row>
    <row r="193" spans="1:17">
      <c r="A193" s="43"/>
      <c r="K193" s="770"/>
      <c r="P193" s="770"/>
    </row>
    <row r="194" spans="1:17" ht="18">
      <c r="A194" s="43"/>
      <c r="K194" s="770"/>
      <c r="P194" s="770"/>
      <c r="Q194" s="443" t="str">
        <f>NDPL!$Q$1</f>
        <v>JUNE-2024</v>
      </c>
    </row>
    <row r="195" spans="1:17">
      <c r="A195" s="43"/>
      <c r="K195" s="770"/>
      <c r="P195" s="770"/>
    </row>
    <row r="196" spans="1:17">
      <c r="A196" s="43"/>
      <c r="K196" s="770"/>
      <c r="P196" s="770"/>
    </row>
    <row r="197" spans="1:17">
      <c r="A197" s="43"/>
      <c r="K197" s="770"/>
      <c r="P197" s="770"/>
    </row>
    <row r="198" spans="1:17" ht="13.5" thickBot="1">
      <c r="A198" s="2"/>
      <c r="B198" s="4"/>
      <c r="C198" s="4"/>
      <c r="D198" s="39"/>
      <c r="E198" s="39"/>
      <c r="F198" s="15"/>
      <c r="G198" s="15"/>
      <c r="H198" s="15"/>
      <c r="I198" s="15"/>
      <c r="J198" s="15"/>
      <c r="K198" s="40"/>
    </row>
    <row r="199" spans="1:17" ht="27.75">
      <c r="A199" s="307" t="s">
        <v>175</v>
      </c>
      <c r="B199" s="110"/>
      <c r="C199" s="106"/>
      <c r="D199" s="106"/>
      <c r="E199" s="106"/>
      <c r="F199" s="149"/>
      <c r="G199" s="149"/>
      <c r="H199" s="149"/>
      <c r="I199" s="149"/>
      <c r="J199" s="149"/>
      <c r="K199" s="150"/>
      <c r="L199" s="410"/>
      <c r="M199" s="410"/>
      <c r="N199" s="410"/>
      <c r="O199" s="410"/>
      <c r="P199" s="666"/>
      <c r="Q199" s="411"/>
    </row>
    <row r="200" spans="1:17" ht="24.75" customHeight="1">
      <c r="A200" s="306" t="s">
        <v>272</v>
      </c>
      <c r="B200" s="41"/>
      <c r="C200" s="41"/>
      <c r="D200" s="41"/>
      <c r="E200" s="41"/>
      <c r="F200" s="41"/>
      <c r="G200" s="41"/>
      <c r="H200" s="41"/>
      <c r="I200" s="41"/>
      <c r="J200" s="41"/>
      <c r="K200" s="305">
        <f>K131</f>
        <v>1.309345824</v>
      </c>
      <c r="L200" s="220"/>
      <c r="M200" s="220"/>
      <c r="N200" s="220"/>
      <c r="O200" s="220"/>
      <c r="P200" s="305">
        <f>P131</f>
        <v>-17.601808905999999</v>
      </c>
      <c r="Q200" s="412"/>
    </row>
    <row r="201" spans="1:17" ht="24.75" customHeight="1">
      <c r="A201" s="306" t="s">
        <v>271</v>
      </c>
      <c r="B201" s="41"/>
      <c r="C201" s="41"/>
      <c r="D201" s="41"/>
      <c r="E201" s="41"/>
      <c r="F201" s="41"/>
      <c r="G201" s="41"/>
      <c r="H201" s="41"/>
      <c r="I201" s="41"/>
      <c r="J201" s="41"/>
      <c r="K201" s="305">
        <f>K191</f>
        <v>-0.17325825000000003</v>
      </c>
      <c r="L201" s="220"/>
      <c r="M201" s="220"/>
      <c r="N201" s="220"/>
      <c r="O201" s="220"/>
      <c r="P201" s="305">
        <f>P191</f>
        <v>-1.2080276649999997</v>
      </c>
      <c r="Q201" s="412"/>
    </row>
    <row r="202" spans="1:17" ht="24.75" customHeight="1">
      <c r="A202" s="306" t="s">
        <v>273</v>
      </c>
      <c r="B202" s="41"/>
      <c r="C202" s="41"/>
      <c r="D202" s="41"/>
      <c r="E202" s="41"/>
      <c r="F202" s="41"/>
      <c r="G202" s="41"/>
      <c r="H202" s="41"/>
      <c r="I202" s="41"/>
      <c r="J202" s="41"/>
      <c r="K202" s="305">
        <f>'ROHTAK ROAD'!K41</f>
        <v>0</v>
      </c>
      <c r="L202" s="220"/>
      <c r="M202" s="220"/>
      <c r="N202" s="220"/>
      <c r="O202" s="220"/>
      <c r="P202" s="305">
        <f>'ROHTAK ROAD'!P41</f>
        <v>-2.2598540030000005</v>
      </c>
      <c r="Q202" s="412"/>
    </row>
    <row r="203" spans="1:17" ht="24.75" customHeight="1">
      <c r="A203" s="306" t="s">
        <v>274</v>
      </c>
      <c r="B203" s="41"/>
      <c r="C203" s="41"/>
      <c r="D203" s="41"/>
      <c r="E203" s="41"/>
      <c r="F203" s="41"/>
      <c r="G203" s="41"/>
      <c r="H203" s="41"/>
      <c r="I203" s="41"/>
      <c r="J203" s="41"/>
      <c r="K203" s="305">
        <f>-MES!K36</f>
        <v>-2.6549999999999997E-2</v>
      </c>
      <c r="L203" s="220"/>
      <c r="M203" s="220"/>
      <c r="N203" s="220"/>
      <c r="O203" s="220"/>
      <c r="P203" s="305">
        <f>-MES!P36</f>
        <v>-0.10200000000000001</v>
      </c>
      <c r="Q203" s="412"/>
    </row>
    <row r="204" spans="1:17" ht="29.25" customHeight="1" thickBot="1">
      <c r="A204" s="308" t="s">
        <v>176</v>
      </c>
      <c r="B204" s="151"/>
      <c r="C204" s="152"/>
      <c r="D204" s="152"/>
      <c r="E204" s="152"/>
      <c r="F204" s="152"/>
      <c r="G204" s="152"/>
      <c r="H204" s="152"/>
      <c r="I204" s="152"/>
      <c r="J204" s="152"/>
      <c r="K204" s="309">
        <f>SUM(K200:K203)</f>
        <v>1.109537574</v>
      </c>
      <c r="L204" s="448"/>
      <c r="M204" s="448"/>
      <c r="N204" s="448"/>
      <c r="O204" s="448"/>
      <c r="P204" s="309">
        <f>SUM(P200:P203)</f>
        <v>-21.171690573999999</v>
      </c>
      <c r="Q204" s="414"/>
    </row>
    <row r="209" spans="1:17" ht="13.5" thickBot="1"/>
    <row r="210" spans="1:17">
      <c r="A210" s="415"/>
      <c r="B210" s="416"/>
      <c r="C210" s="416"/>
      <c r="D210" s="416"/>
      <c r="E210" s="416"/>
      <c r="F210" s="416"/>
      <c r="G210" s="416"/>
      <c r="H210" s="410"/>
      <c r="I210" s="410"/>
      <c r="J210" s="410"/>
      <c r="K210" s="666"/>
      <c r="L210" s="410"/>
      <c r="M210" s="410"/>
      <c r="N210" s="410"/>
      <c r="O210" s="410"/>
      <c r="P210" s="666"/>
      <c r="Q210" s="411"/>
    </row>
    <row r="211" spans="1:17" ht="26.25">
      <c r="A211" s="449" t="s">
        <v>282</v>
      </c>
      <c r="B211" s="418"/>
      <c r="C211" s="418"/>
      <c r="D211" s="418"/>
      <c r="E211" s="418"/>
      <c r="F211" s="418"/>
      <c r="G211" s="418"/>
      <c r="H211" s="362"/>
      <c r="I211" s="362"/>
      <c r="J211" s="362"/>
      <c r="K211" s="771"/>
      <c r="L211" s="362"/>
      <c r="M211" s="362"/>
      <c r="N211" s="362"/>
      <c r="O211" s="362"/>
      <c r="P211" s="771"/>
      <c r="Q211" s="412"/>
    </row>
    <row r="212" spans="1:17">
      <c r="A212" s="419"/>
      <c r="B212" s="418"/>
      <c r="C212" s="418"/>
      <c r="D212" s="418"/>
      <c r="E212" s="418"/>
      <c r="F212" s="418"/>
      <c r="G212" s="418"/>
      <c r="H212" s="362"/>
      <c r="I212" s="362"/>
      <c r="J212" s="362"/>
      <c r="K212" s="771"/>
      <c r="L212" s="362"/>
      <c r="M212" s="362"/>
      <c r="N212" s="362"/>
      <c r="O212" s="362"/>
      <c r="P212" s="771"/>
      <c r="Q212" s="412"/>
    </row>
    <row r="213" spans="1:17" ht="15.75">
      <c r="A213" s="420"/>
      <c r="B213" s="421"/>
      <c r="C213" s="421"/>
      <c r="D213" s="421"/>
      <c r="E213" s="421"/>
      <c r="F213" s="421"/>
      <c r="G213" s="421"/>
      <c r="H213" s="362"/>
      <c r="I213" s="362"/>
      <c r="J213" s="362"/>
      <c r="K213" s="789" t="s">
        <v>294</v>
      </c>
      <c r="L213" s="362"/>
      <c r="M213" s="362"/>
      <c r="N213" s="362"/>
      <c r="O213" s="362"/>
      <c r="P213" s="789" t="s">
        <v>295</v>
      </c>
      <c r="Q213" s="412"/>
    </row>
    <row r="214" spans="1:17">
      <c r="A214" s="422"/>
      <c r="B214" s="75"/>
      <c r="C214" s="75"/>
      <c r="D214" s="75"/>
      <c r="E214" s="75"/>
      <c r="F214" s="75"/>
      <c r="G214" s="75"/>
      <c r="H214" s="362"/>
      <c r="I214" s="362"/>
      <c r="J214" s="362"/>
      <c r="K214" s="771"/>
      <c r="L214" s="362"/>
      <c r="M214" s="362"/>
      <c r="N214" s="362"/>
      <c r="O214" s="362"/>
      <c r="P214" s="771"/>
      <c r="Q214" s="412"/>
    </row>
    <row r="215" spans="1:17">
      <c r="A215" s="422"/>
      <c r="B215" s="75"/>
      <c r="C215" s="75"/>
      <c r="D215" s="75"/>
      <c r="E215" s="75"/>
      <c r="F215" s="75"/>
      <c r="G215" s="75"/>
      <c r="H215" s="362"/>
      <c r="I215" s="362"/>
      <c r="J215" s="362"/>
      <c r="K215" s="771"/>
      <c r="L215" s="362"/>
      <c r="M215" s="362"/>
      <c r="N215" s="362"/>
      <c r="O215" s="362"/>
      <c r="P215" s="771"/>
      <c r="Q215" s="412"/>
    </row>
    <row r="216" spans="1:17" ht="23.25">
      <c r="A216" s="450" t="s">
        <v>285</v>
      </c>
      <c r="B216" s="424"/>
      <c r="C216" s="424"/>
      <c r="D216" s="425"/>
      <c r="E216" s="425"/>
      <c r="F216" s="426"/>
      <c r="G216" s="425"/>
      <c r="H216" s="362"/>
      <c r="I216" s="362"/>
      <c r="J216" s="362"/>
      <c r="K216" s="451">
        <f>K204</f>
        <v>1.109537574</v>
      </c>
      <c r="L216" s="452" t="s">
        <v>283</v>
      </c>
      <c r="M216" s="453"/>
      <c r="N216" s="453"/>
      <c r="O216" s="453"/>
      <c r="P216" s="451">
        <f>P204</f>
        <v>-21.171690573999999</v>
      </c>
      <c r="Q216" s="454" t="s">
        <v>283</v>
      </c>
    </row>
    <row r="217" spans="1:17" ht="23.25">
      <c r="A217" s="429"/>
      <c r="B217" s="430"/>
      <c r="C217" s="430"/>
      <c r="D217" s="418"/>
      <c r="E217" s="418"/>
      <c r="F217" s="431"/>
      <c r="G217" s="418"/>
      <c r="H217" s="362"/>
      <c r="I217" s="362"/>
      <c r="J217" s="362"/>
      <c r="K217" s="451"/>
      <c r="L217" s="455"/>
      <c r="M217" s="453"/>
      <c r="N217" s="453"/>
      <c r="O217" s="453"/>
      <c r="P217" s="451"/>
      <c r="Q217" s="456"/>
    </row>
    <row r="218" spans="1:17" ht="23.25">
      <c r="A218" s="457" t="s">
        <v>284</v>
      </c>
      <c r="B218" s="34"/>
      <c r="C218" s="34"/>
      <c r="D218" s="418"/>
      <c r="E218" s="418"/>
      <c r="F218" s="434"/>
      <c r="G218" s="425"/>
      <c r="H218" s="362"/>
      <c r="I218" s="362"/>
      <c r="J218" s="362"/>
      <c r="K218" s="451">
        <f>'STEPPED UP GENCO'!K75</f>
        <v>0.63037961660000008</v>
      </c>
      <c r="L218" s="452" t="s">
        <v>283</v>
      </c>
      <c r="M218" s="453"/>
      <c r="N218" s="453"/>
      <c r="O218" s="453"/>
      <c r="P218" s="451">
        <f>'STEPPED UP GENCO'!P75</f>
        <v>1.8387090749999997</v>
      </c>
      <c r="Q218" s="454" t="s">
        <v>283</v>
      </c>
    </row>
    <row r="219" spans="1:17" ht="15">
      <c r="A219" s="435"/>
      <c r="B219" s="362"/>
      <c r="C219" s="362"/>
      <c r="D219" s="362"/>
      <c r="E219" s="362"/>
      <c r="F219" s="362"/>
      <c r="G219" s="362"/>
      <c r="H219" s="362"/>
      <c r="I219" s="362"/>
      <c r="J219" s="362"/>
      <c r="K219" s="771"/>
      <c r="L219" s="205"/>
      <c r="M219" s="362"/>
      <c r="N219" s="362"/>
      <c r="O219" s="362"/>
      <c r="P219" s="771"/>
      <c r="Q219" s="458"/>
    </row>
    <row r="220" spans="1:17" ht="15">
      <c r="A220" s="435"/>
      <c r="B220" s="362"/>
      <c r="C220" s="362"/>
      <c r="D220" s="362"/>
      <c r="E220" s="362"/>
      <c r="F220" s="362"/>
      <c r="G220" s="362"/>
      <c r="H220" s="362"/>
      <c r="I220" s="362"/>
      <c r="J220" s="362"/>
      <c r="K220" s="771"/>
      <c r="L220" s="205"/>
      <c r="M220" s="362"/>
      <c r="N220" s="362"/>
      <c r="O220" s="362"/>
      <c r="P220" s="771"/>
      <c r="Q220" s="458"/>
    </row>
    <row r="221" spans="1:17" ht="15">
      <c r="A221" s="435"/>
      <c r="B221" s="362"/>
      <c r="C221" s="362"/>
      <c r="D221" s="362"/>
      <c r="E221" s="362"/>
      <c r="F221" s="362"/>
      <c r="G221" s="362"/>
      <c r="H221" s="362"/>
      <c r="I221" s="362"/>
      <c r="J221" s="362"/>
      <c r="K221" s="771"/>
      <c r="L221" s="205"/>
      <c r="M221" s="362"/>
      <c r="N221" s="362"/>
      <c r="O221" s="362"/>
      <c r="P221" s="771"/>
      <c r="Q221" s="458"/>
    </row>
    <row r="222" spans="1:17" ht="24" thickBot="1">
      <c r="A222" s="436"/>
      <c r="B222" s="413"/>
      <c r="C222" s="413"/>
      <c r="D222" s="413"/>
      <c r="E222" s="413"/>
      <c r="F222" s="413"/>
      <c r="G222" s="413"/>
      <c r="H222" s="437"/>
      <c r="I222" s="437"/>
      <c r="J222" s="438" t="s">
        <v>286</v>
      </c>
      <c r="K222" s="727">
        <f>SUM(K216:K221)</f>
        <v>1.7399171905999999</v>
      </c>
      <c r="L222" s="438" t="s">
        <v>283</v>
      </c>
      <c r="M222" s="448"/>
      <c r="N222" s="448"/>
      <c r="O222" s="448"/>
      <c r="P222" s="727">
        <f>SUM(P216:P221)</f>
        <v>-19.332981498999999</v>
      </c>
      <c r="Q222" s="728" t="s">
        <v>283</v>
      </c>
    </row>
    <row r="223" spans="1:17">
      <c r="A223" s="410"/>
      <c r="B223" s="410"/>
      <c r="C223" s="410"/>
      <c r="D223" s="410"/>
      <c r="E223" s="410"/>
      <c r="F223" s="410"/>
      <c r="G223" s="410"/>
      <c r="H223" s="410"/>
      <c r="I223" s="410"/>
      <c r="J223" s="410"/>
      <c r="K223" s="666"/>
      <c r="L223" s="410"/>
      <c r="M223" s="410"/>
      <c r="N223" s="410"/>
      <c r="O223" s="410"/>
      <c r="P223" s="666"/>
      <c r="Q223" s="410"/>
    </row>
  </sheetData>
  <phoneticPr fontId="5" type="noConversion"/>
  <printOptions horizontalCentered="1"/>
  <pageMargins left="0.23622047244094491" right="0.23622047244094491" top="0" bottom="0" header="0.51181102362204722" footer="0.31496062992125984"/>
  <pageSetup paperSize="9" scale="49" orientation="landscape" r:id="rId1"/>
  <headerFooter alignWithMargins="0"/>
  <rowBreaks count="3" manualBreakCount="3">
    <brk id="57" max="16383" man="1"/>
    <brk id="132" max="16" man="1"/>
    <brk id="191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184"/>
  <sheetViews>
    <sheetView view="pageBreakPreview" zoomScale="85" zoomScaleNormal="80" zoomScaleSheetLayoutView="85" workbookViewId="0">
      <selection activeCell="D57" sqref="D57"/>
    </sheetView>
  </sheetViews>
  <sheetFormatPr defaultRowHeight="12.75"/>
  <cols>
    <col min="1" max="1" width="4.28515625" customWidth="1"/>
    <col min="2" max="2" width="23.5703125" customWidth="1"/>
    <col min="3" max="3" width="12.28515625" customWidth="1"/>
    <col min="4" max="4" width="8.5703125" customWidth="1"/>
    <col min="5" max="5" width="12.28515625" customWidth="1"/>
    <col min="6" max="6" width="10.42578125" customWidth="1"/>
    <col min="7" max="7" width="13.28515625" customWidth="1"/>
    <col min="8" max="8" width="13.85546875" customWidth="1"/>
    <col min="9" max="9" width="10" bestFit="1" customWidth="1"/>
    <col min="10" max="10" width="13.140625" customWidth="1"/>
    <col min="11" max="11" width="13.42578125" style="103" customWidth="1"/>
    <col min="12" max="12" width="13.85546875" customWidth="1"/>
    <col min="13" max="13" width="14" customWidth="1"/>
    <col min="14" max="14" width="11.85546875" customWidth="1"/>
    <col min="15" max="15" width="14.7109375" customWidth="1"/>
    <col min="16" max="16" width="15.7109375" style="103" customWidth="1"/>
    <col min="17" max="17" width="18.42578125" customWidth="1"/>
  </cols>
  <sheetData>
    <row r="1" spans="1:18" s="73" customFormat="1" ht="11.25" customHeight="1">
      <c r="A1" s="11" t="s">
        <v>210</v>
      </c>
      <c r="K1" s="759"/>
      <c r="P1" s="759"/>
    </row>
    <row r="2" spans="1:18" s="73" customFormat="1" ht="11.25" customHeight="1">
      <c r="A2" s="2" t="s">
        <v>211</v>
      </c>
      <c r="K2" s="798"/>
      <c r="P2" s="759"/>
      <c r="Q2" s="582" t="str">
        <f>NDPL!$Q$1</f>
        <v>JUNE-2024</v>
      </c>
      <c r="R2" s="582"/>
    </row>
    <row r="3" spans="1:18" s="73" customFormat="1" ht="11.25" customHeight="1">
      <c r="A3" s="73" t="s">
        <v>77</v>
      </c>
      <c r="K3" s="759"/>
      <c r="P3" s="759"/>
    </row>
    <row r="4" spans="1:18" s="73" customFormat="1" ht="11.25" customHeight="1" thickBot="1">
      <c r="A4" s="73" t="s">
        <v>219</v>
      </c>
      <c r="G4" s="75"/>
      <c r="H4" s="75"/>
      <c r="I4" s="581" t="s">
        <v>7</v>
      </c>
      <c r="J4" s="75"/>
      <c r="K4" s="779"/>
      <c r="L4" s="75"/>
      <c r="M4" s="75"/>
      <c r="N4" s="581" t="s">
        <v>348</v>
      </c>
      <c r="O4" s="75"/>
      <c r="P4" s="779"/>
    </row>
    <row r="5" spans="1:18" s="335" customFormat="1" ht="55.5" customHeight="1" thickTop="1" thickBot="1">
      <c r="A5" s="378" t="s">
        <v>8</v>
      </c>
      <c r="B5" s="379" t="s">
        <v>9</v>
      </c>
      <c r="C5" s="380" t="s">
        <v>1</v>
      </c>
      <c r="D5" s="380" t="s">
        <v>2</v>
      </c>
      <c r="E5" s="380" t="s">
        <v>3</v>
      </c>
      <c r="F5" s="380" t="s">
        <v>10</v>
      </c>
      <c r="G5" s="378" t="str">
        <f>NDPL!G5</f>
        <v>FINAL READING 30/06/2024</v>
      </c>
      <c r="H5" s="380" t="str">
        <f>NDPL!H5</f>
        <v>INTIAL READING 01/06/2024</v>
      </c>
      <c r="I5" s="380" t="s">
        <v>4</v>
      </c>
      <c r="J5" s="380" t="s">
        <v>5</v>
      </c>
      <c r="K5" s="780" t="s">
        <v>6</v>
      </c>
      <c r="L5" s="378" t="str">
        <f>NDPL!G5</f>
        <v>FINAL READING 30/06/2024</v>
      </c>
      <c r="M5" s="380" t="str">
        <f>NDPL!H5</f>
        <v>INTIAL READING 01/06/2024</v>
      </c>
      <c r="N5" s="380" t="s">
        <v>4</v>
      </c>
      <c r="O5" s="380" t="s">
        <v>5</v>
      </c>
      <c r="P5" s="780" t="s">
        <v>6</v>
      </c>
      <c r="Q5" s="381" t="s">
        <v>266</v>
      </c>
    </row>
    <row r="6" spans="1:18" s="335" customFormat="1" ht="0.75" customHeight="1" thickTop="1" thickBot="1">
      <c r="A6" s="913"/>
      <c r="B6" s="914"/>
      <c r="C6" s="394"/>
      <c r="D6" s="394"/>
      <c r="E6" s="394"/>
      <c r="F6" s="394"/>
      <c r="G6" s="394"/>
      <c r="H6" s="394"/>
      <c r="I6" s="394"/>
      <c r="J6" s="394"/>
      <c r="K6" s="915"/>
      <c r="L6" s="597"/>
      <c r="M6" s="394"/>
      <c r="N6" s="394"/>
      <c r="O6" s="394"/>
      <c r="P6" s="915"/>
    </row>
    <row r="7" spans="1:18" s="335" customFormat="1" ht="15.95" customHeight="1" thickTop="1">
      <c r="A7" s="267"/>
      <c r="B7" s="268" t="s">
        <v>130</v>
      </c>
      <c r="C7" s="260"/>
      <c r="D7" s="26"/>
      <c r="E7" s="26"/>
      <c r="F7" s="27"/>
      <c r="G7" s="19"/>
      <c r="H7" s="344"/>
      <c r="I7" s="344"/>
      <c r="J7" s="344"/>
      <c r="K7" s="774"/>
      <c r="L7" s="345"/>
      <c r="M7" s="344"/>
      <c r="N7" s="344"/>
      <c r="O7" s="344"/>
      <c r="P7" s="774"/>
      <c r="Q7" s="400"/>
    </row>
    <row r="8" spans="1:18" s="335" customFormat="1" ht="15.95" customHeight="1">
      <c r="A8" s="269">
        <v>1</v>
      </c>
      <c r="B8" s="270" t="s">
        <v>78</v>
      </c>
      <c r="C8" s="273">
        <v>4865110</v>
      </c>
      <c r="D8" s="30" t="s">
        <v>12</v>
      </c>
      <c r="E8" s="31" t="s">
        <v>300</v>
      </c>
      <c r="F8" s="278">
        <v>266.66000000000003</v>
      </c>
      <c r="G8" s="252">
        <v>36443</v>
      </c>
      <c r="H8" s="253">
        <v>36443</v>
      </c>
      <c r="I8" s="204">
        <f t="shared" ref="I8:I16" si="0">G8-H8</f>
        <v>0</v>
      </c>
      <c r="J8" s="204">
        <f t="shared" ref="J8:J15" si="1">$F8*I8</f>
        <v>0</v>
      </c>
      <c r="K8" s="797">
        <f t="shared" ref="K8:K15" si="2">J8/1000000</f>
        <v>0</v>
      </c>
      <c r="L8" s="252">
        <v>963126</v>
      </c>
      <c r="M8" s="253">
        <v>964564</v>
      </c>
      <c r="N8" s="204">
        <f>L8-M8</f>
        <v>-1438</v>
      </c>
      <c r="O8" s="204">
        <f t="shared" ref="O8:O15" si="3">$F8*N8</f>
        <v>-383457.08</v>
      </c>
      <c r="P8" s="797">
        <f t="shared" ref="P8:P15" si="4">O8/1000000</f>
        <v>-0.38345708000000001</v>
      </c>
      <c r="Q8" s="347" t="s">
        <v>519</v>
      </c>
    </row>
    <row r="9" spans="1:18" s="335" customFormat="1" ht="15.95" customHeight="1">
      <c r="A9" s="269"/>
      <c r="B9" s="270"/>
      <c r="C9" s="273">
        <v>4865133</v>
      </c>
      <c r="D9" s="30" t="s">
        <v>12</v>
      </c>
      <c r="E9" s="31" t="s">
        <v>300</v>
      </c>
      <c r="F9" s="278">
        <v>266.66000000000003</v>
      </c>
      <c r="G9" s="252">
        <v>0</v>
      </c>
      <c r="H9" s="253">
        <v>108</v>
      </c>
      <c r="I9" s="204">
        <f t="shared" si="0"/>
        <v>-108</v>
      </c>
      <c r="J9" s="204">
        <f>$F9*I9</f>
        <v>-28799.280000000002</v>
      </c>
      <c r="K9" s="797">
        <f>J9/1000000</f>
        <v>-2.8799280000000003E-2</v>
      </c>
      <c r="L9" s="252">
        <v>965191</v>
      </c>
      <c r="M9" s="253">
        <v>967683</v>
      </c>
      <c r="N9" s="204">
        <f>L9-M9</f>
        <v>-2492</v>
      </c>
      <c r="O9" s="204">
        <f>$F9*N9</f>
        <v>-664516.72000000009</v>
      </c>
      <c r="P9" s="797">
        <f>O9/1000000</f>
        <v>-0.66451672000000006</v>
      </c>
      <c r="Q9" s="347" t="s">
        <v>520</v>
      </c>
    </row>
    <row r="10" spans="1:18" s="335" customFormat="1" ht="15.95" customHeight="1">
      <c r="A10" s="269"/>
      <c r="B10" s="270"/>
      <c r="C10" s="273"/>
      <c r="D10" s="30"/>
      <c r="E10" s="31"/>
      <c r="F10" s="278">
        <v>266.66000000000003</v>
      </c>
      <c r="G10" s="252">
        <v>999840</v>
      </c>
      <c r="H10" s="253">
        <v>999999</v>
      </c>
      <c r="I10" s="204">
        <f t="shared" si="0"/>
        <v>-159</v>
      </c>
      <c r="J10" s="204">
        <f>$F10*I10</f>
        <v>-42398.94</v>
      </c>
      <c r="K10" s="797">
        <f>J10/1000000</f>
        <v>-4.2398940000000003E-2</v>
      </c>
      <c r="L10" s="252"/>
      <c r="M10" s="253"/>
      <c r="N10" s="204"/>
      <c r="O10" s="204"/>
      <c r="P10" s="797"/>
      <c r="Q10" s="347"/>
    </row>
    <row r="11" spans="1:18" s="335" customFormat="1" ht="15.95" customHeight="1">
      <c r="A11" s="269">
        <v>2</v>
      </c>
      <c r="B11" s="270" t="s">
        <v>79</v>
      </c>
      <c r="C11" s="273">
        <v>4865180</v>
      </c>
      <c r="D11" s="30" t="s">
        <v>12</v>
      </c>
      <c r="E11" s="31" t="s">
        <v>300</v>
      </c>
      <c r="F11" s="278">
        <v>4000</v>
      </c>
      <c r="G11" s="252">
        <v>1</v>
      </c>
      <c r="H11" s="253">
        <v>0</v>
      </c>
      <c r="I11" s="204">
        <f t="shared" si="0"/>
        <v>1</v>
      </c>
      <c r="J11" s="204">
        <f>$F11*I11</f>
        <v>4000</v>
      </c>
      <c r="K11" s="797">
        <f>J11/1000000</f>
        <v>4.0000000000000001E-3</v>
      </c>
      <c r="L11" s="252">
        <v>998060</v>
      </c>
      <c r="M11" s="253">
        <v>998085</v>
      </c>
      <c r="N11" s="204">
        <f t="shared" ref="N11:N16" si="5">L11-M11</f>
        <v>-25</v>
      </c>
      <c r="O11" s="204">
        <f>$F11*N11</f>
        <v>-100000</v>
      </c>
      <c r="P11" s="797">
        <f>O11/1000000</f>
        <v>-0.1</v>
      </c>
      <c r="Q11" s="347"/>
    </row>
    <row r="12" spans="1:18" s="335" customFormat="1" ht="15.95" customHeight="1">
      <c r="A12" s="269">
        <v>3</v>
      </c>
      <c r="B12" s="270" t="s">
        <v>80</v>
      </c>
      <c r="C12" s="273">
        <v>4865108</v>
      </c>
      <c r="D12" s="30" t="s">
        <v>12</v>
      </c>
      <c r="E12" s="31" t="s">
        <v>300</v>
      </c>
      <c r="F12" s="278">
        <v>133.33000000000001</v>
      </c>
      <c r="G12" s="252">
        <v>24926</v>
      </c>
      <c r="H12" s="253">
        <v>24928</v>
      </c>
      <c r="I12" s="204">
        <f t="shared" si="0"/>
        <v>-2</v>
      </c>
      <c r="J12" s="204">
        <f t="shared" si="1"/>
        <v>-266.66000000000003</v>
      </c>
      <c r="K12" s="797">
        <f t="shared" si="2"/>
        <v>-2.6666E-4</v>
      </c>
      <c r="L12" s="252">
        <v>31581</v>
      </c>
      <c r="M12" s="253">
        <v>32351</v>
      </c>
      <c r="N12" s="204">
        <f t="shared" si="5"/>
        <v>-770</v>
      </c>
      <c r="O12" s="204">
        <f t="shared" si="3"/>
        <v>-102664.1</v>
      </c>
      <c r="P12" s="797">
        <f t="shared" si="4"/>
        <v>-0.10266410000000001</v>
      </c>
      <c r="Q12" s="339"/>
    </row>
    <row r="13" spans="1:18" s="335" customFormat="1" ht="15.95" customHeight="1">
      <c r="A13" s="269">
        <v>4</v>
      </c>
      <c r="B13" s="270" t="s">
        <v>81</v>
      </c>
      <c r="C13" s="273">
        <v>4864834</v>
      </c>
      <c r="D13" s="30" t="s">
        <v>12</v>
      </c>
      <c r="E13" s="31" t="s">
        <v>300</v>
      </c>
      <c r="F13" s="579">
        <v>1000</v>
      </c>
      <c r="G13" s="252">
        <v>999555</v>
      </c>
      <c r="H13" s="253">
        <v>999556</v>
      </c>
      <c r="I13" s="204">
        <f t="shared" si="0"/>
        <v>-1</v>
      </c>
      <c r="J13" s="204">
        <f t="shared" si="1"/>
        <v>-1000</v>
      </c>
      <c r="K13" s="797">
        <f t="shared" si="2"/>
        <v>-1E-3</v>
      </c>
      <c r="L13" s="252">
        <v>997988</v>
      </c>
      <c r="M13" s="253">
        <v>998169</v>
      </c>
      <c r="N13" s="204">
        <f t="shared" si="5"/>
        <v>-181</v>
      </c>
      <c r="O13" s="204">
        <f t="shared" si="3"/>
        <v>-181000</v>
      </c>
      <c r="P13" s="797">
        <f t="shared" si="4"/>
        <v>-0.18099999999999999</v>
      </c>
      <c r="Q13" s="339"/>
    </row>
    <row r="14" spans="1:18" s="335" customFormat="1" ht="15">
      <c r="A14" s="269">
        <v>5</v>
      </c>
      <c r="B14" s="270" t="s">
        <v>82</v>
      </c>
      <c r="C14" s="273">
        <v>4865126</v>
      </c>
      <c r="D14" s="30" t="s">
        <v>12</v>
      </c>
      <c r="E14" s="31" t="s">
        <v>300</v>
      </c>
      <c r="F14" s="579">
        <v>1600</v>
      </c>
      <c r="G14" s="252">
        <v>88</v>
      </c>
      <c r="H14" s="253">
        <v>88</v>
      </c>
      <c r="I14" s="204">
        <f t="shared" si="0"/>
        <v>0</v>
      </c>
      <c r="J14" s="204">
        <f t="shared" si="1"/>
        <v>0</v>
      </c>
      <c r="K14" s="797">
        <f t="shared" si="2"/>
        <v>0</v>
      </c>
      <c r="L14" s="252">
        <v>999129</v>
      </c>
      <c r="M14" s="253">
        <v>999132</v>
      </c>
      <c r="N14" s="204">
        <f t="shared" si="5"/>
        <v>-3</v>
      </c>
      <c r="O14" s="204">
        <f t="shared" si="3"/>
        <v>-4800</v>
      </c>
      <c r="P14" s="797">
        <f t="shared" si="4"/>
        <v>-4.7999999999999996E-3</v>
      </c>
      <c r="Q14" s="684"/>
    </row>
    <row r="15" spans="1:18" s="335" customFormat="1" ht="15.95" customHeight="1">
      <c r="A15" s="269">
        <v>6</v>
      </c>
      <c r="B15" s="270" t="s">
        <v>83</v>
      </c>
      <c r="C15" s="273">
        <v>4865104</v>
      </c>
      <c r="D15" s="30" t="s">
        <v>12</v>
      </c>
      <c r="E15" s="31" t="s">
        <v>300</v>
      </c>
      <c r="F15" s="579">
        <v>1333.33</v>
      </c>
      <c r="G15" s="252">
        <v>18398</v>
      </c>
      <c r="H15" s="253">
        <v>18398</v>
      </c>
      <c r="I15" s="204">
        <f t="shared" si="0"/>
        <v>0</v>
      </c>
      <c r="J15" s="204">
        <f t="shared" si="1"/>
        <v>0</v>
      </c>
      <c r="K15" s="797">
        <f t="shared" si="2"/>
        <v>0</v>
      </c>
      <c r="L15" s="252">
        <v>1209</v>
      </c>
      <c r="M15" s="253">
        <v>2048</v>
      </c>
      <c r="N15" s="204">
        <f t="shared" si="5"/>
        <v>-839</v>
      </c>
      <c r="O15" s="204">
        <f t="shared" si="3"/>
        <v>-1118663.8699999999</v>
      </c>
      <c r="P15" s="797">
        <f t="shared" si="4"/>
        <v>-1.1186638699999998</v>
      </c>
      <c r="Q15" s="339"/>
    </row>
    <row r="16" spans="1:18" s="335" customFormat="1" ht="15.95" customHeight="1">
      <c r="A16" s="269">
        <v>7</v>
      </c>
      <c r="B16" s="270" t="s">
        <v>84</v>
      </c>
      <c r="C16" s="273">
        <v>4864795</v>
      </c>
      <c r="D16" s="30" t="s">
        <v>12</v>
      </c>
      <c r="E16" s="31" t="s">
        <v>300</v>
      </c>
      <c r="F16" s="579">
        <v>200</v>
      </c>
      <c r="G16" s="252">
        <v>999437</v>
      </c>
      <c r="H16" s="253">
        <v>999439</v>
      </c>
      <c r="I16" s="204">
        <f t="shared" si="0"/>
        <v>-2</v>
      </c>
      <c r="J16" s="204">
        <f>$F16*I16</f>
        <v>-400</v>
      </c>
      <c r="K16" s="797">
        <f>J16/1000000</f>
        <v>-4.0000000000000002E-4</v>
      </c>
      <c r="L16" s="252">
        <v>971249</v>
      </c>
      <c r="M16" s="253">
        <v>973164</v>
      </c>
      <c r="N16" s="204">
        <f t="shared" si="5"/>
        <v>-1915</v>
      </c>
      <c r="O16" s="204">
        <f>$F16*N16</f>
        <v>-383000</v>
      </c>
      <c r="P16" s="797">
        <f>O16/1000000</f>
        <v>-0.38300000000000001</v>
      </c>
      <c r="Q16" s="347"/>
    </row>
    <row r="17" spans="1:17" s="335" customFormat="1" ht="15.95" customHeight="1">
      <c r="A17" s="269"/>
      <c r="B17" s="270"/>
      <c r="C17" s="362"/>
      <c r="D17" s="362"/>
      <c r="E17" s="362"/>
      <c r="F17" s="501"/>
      <c r="G17" s="252"/>
      <c r="H17" s="362"/>
      <c r="I17" s="362"/>
      <c r="J17" s="362"/>
      <c r="K17" s="771"/>
      <c r="L17" s="252"/>
      <c r="M17" s="362"/>
      <c r="N17" s="362"/>
      <c r="O17" s="362"/>
      <c r="P17" s="771"/>
      <c r="Q17" s="729"/>
    </row>
    <row r="18" spans="1:17" s="335" customFormat="1" ht="15.95" customHeight="1">
      <c r="A18" s="269"/>
      <c r="B18" s="272" t="s">
        <v>11</v>
      </c>
      <c r="C18" s="273"/>
      <c r="D18" s="30"/>
      <c r="E18" s="30"/>
      <c r="F18" s="278"/>
      <c r="G18" s="252"/>
      <c r="H18" s="253"/>
      <c r="I18" s="204"/>
      <c r="J18" s="204"/>
      <c r="K18" s="797"/>
      <c r="L18" s="252"/>
      <c r="M18" s="253"/>
      <c r="N18" s="204"/>
      <c r="O18" s="204"/>
      <c r="P18" s="797"/>
      <c r="Q18" s="339"/>
    </row>
    <row r="19" spans="1:17" s="335" customFormat="1" ht="15.75" customHeight="1">
      <c r="A19" s="269">
        <v>8</v>
      </c>
      <c r="B19" s="270" t="s">
        <v>321</v>
      </c>
      <c r="C19" s="273">
        <v>4865103</v>
      </c>
      <c r="D19" s="30" t="s">
        <v>12</v>
      </c>
      <c r="E19" s="31" t="s">
        <v>300</v>
      </c>
      <c r="F19" s="278">
        <v>1333.33</v>
      </c>
      <c r="G19" s="252">
        <v>999787</v>
      </c>
      <c r="H19" s="253">
        <v>999787</v>
      </c>
      <c r="I19" s="204">
        <f>G19-H19</f>
        <v>0</v>
      </c>
      <c r="J19" s="204">
        <f>$F19*I19</f>
        <v>0</v>
      </c>
      <c r="K19" s="797">
        <f>J19/1000000</f>
        <v>0</v>
      </c>
      <c r="L19" s="252">
        <v>999874</v>
      </c>
      <c r="M19" s="253">
        <v>999902</v>
      </c>
      <c r="N19" s="204">
        <f>L19-M19</f>
        <v>-28</v>
      </c>
      <c r="O19" s="204">
        <f>$F19*N19</f>
        <v>-37333.24</v>
      </c>
      <c r="P19" s="797">
        <f>O19/1000000</f>
        <v>-3.7333239999999997E-2</v>
      </c>
      <c r="Q19" s="548"/>
    </row>
    <row r="20" spans="1:17" s="335" customFormat="1" ht="15.95" customHeight="1">
      <c r="A20" s="269">
        <v>9</v>
      </c>
      <c r="B20" s="270" t="s">
        <v>85</v>
      </c>
      <c r="C20" s="273">
        <v>4864897</v>
      </c>
      <c r="D20" s="30" t="s">
        <v>12</v>
      </c>
      <c r="E20" s="31" t="s">
        <v>300</v>
      </c>
      <c r="F20" s="278">
        <v>500</v>
      </c>
      <c r="G20" s="252">
        <v>981895</v>
      </c>
      <c r="H20" s="253">
        <v>981895</v>
      </c>
      <c r="I20" s="204">
        <f t="shared" ref="I20:I29" si="6">G20-H20</f>
        <v>0</v>
      </c>
      <c r="J20" s="204">
        <f t="shared" ref="J20:J29" si="7">$F20*I20</f>
        <v>0</v>
      </c>
      <c r="K20" s="797">
        <f t="shared" ref="K20:K29" si="8">J20/1000000</f>
        <v>0</v>
      </c>
      <c r="L20" s="252">
        <v>624</v>
      </c>
      <c r="M20" s="253">
        <v>567</v>
      </c>
      <c r="N20" s="204">
        <f t="shared" ref="N20:N29" si="9">L20-M20</f>
        <v>57</v>
      </c>
      <c r="O20" s="204">
        <f t="shared" ref="O20:O29" si="10">$F20*N20</f>
        <v>28500</v>
      </c>
      <c r="P20" s="797">
        <f t="shared" ref="P20:P29" si="11">O20/1000000</f>
        <v>2.8500000000000001E-2</v>
      </c>
      <c r="Q20" s="339"/>
    </row>
    <row r="21" spans="1:17" s="335" customFormat="1" ht="15.95" customHeight="1">
      <c r="A21" s="269">
        <v>10</v>
      </c>
      <c r="B21" s="270" t="s">
        <v>115</v>
      </c>
      <c r="C21" s="273">
        <v>4864849</v>
      </c>
      <c r="D21" s="30" t="s">
        <v>12</v>
      </c>
      <c r="E21" s="31" t="s">
        <v>300</v>
      </c>
      <c r="F21" s="278">
        <v>1000</v>
      </c>
      <c r="G21" s="252">
        <v>996956</v>
      </c>
      <c r="H21" s="253">
        <v>996956</v>
      </c>
      <c r="I21" s="204">
        <f t="shared" si="6"/>
        <v>0</v>
      </c>
      <c r="J21" s="204">
        <f t="shared" si="7"/>
        <v>0</v>
      </c>
      <c r="K21" s="797">
        <f t="shared" si="8"/>
        <v>0</v>
      </c>
      <c r="L21" s="252">
        <v>999484</v>
      </c>
      <c r="M21" s="253">
        <v>999600</v>
      </c>
      <c r="N21" s="204">
        <f t="shared" si="9"/>
        <v>-116</v>
      </c>
      <c r="O21" s="204">
        <f t="shared" si="10"/>
        <v>-116000</v>
      </c>
      <c r="P21" s="797">
        <f t="shared" si="11"/>
        <v>-0.11600000000000001</v>
      </c>
      <c r="Q21" s="339"/>
    </row>
    <row r="22" spans="1:17" s="335" customFormat="1" ht="15.95" customHeight="1">
      <c r="A22" s="269">
        <v>11</v>
      </c>
      <c r="B22" s="270" t="s">
        <v>86</v>
      </c>
      <c r="C22" s="273">
        <v>4864833</v>
      </c>
      <c r="D22" s="30" t="s">
        <v>12</v>
      </c>
      <c r="E22" s="31" t="s">
        <v>300</v>
      </c>
      <c r="F22" s="278">
        <v>1000</v>
      </c>
      <c r="G22" s="252">
        <v>982170</v>
      </c>
      <c r="H22" s="253">
        <v>982172</v>
      </c>
      <c r="I22" s="204">
        <f t="shared" si="6"/>
        <v>-2</v>
      </c>
      <c r="J22" s="204">
        <f t="shared" si="7"/>
        <v>-2000</v>
      </c>
      <c r="K22" s="797">
        <f t="shared" si="8"/>
        <v>-2E-3</v>
      </c>
      <c r="L22" s="252">
        <v>847</v>
      </c>
      <c r="M22" s="253">
        <v>896</v>
      </c>
      <c r="N22" s="204">
        <f t="shared" si="9"/>
        <v>-49</v>
      </c>
      <c r="O22" s="204">
        <f t="shared" si="10"/>
        <v>-49000</v>
      </c>
      <c r="P22" s="797">
        <f t="shared" si="11"/>
        <v>-4.9000000000000002E-2</v>
      </c>
      <c r="Q22" s="339"/>
    </row>
    <row r="23" spans="1:17" s="335" customFormat="1" ht="15.95" customHeight="1">
      <c r="A23" s="269">
        <v>12</v>
      </c>
      <c r="B23" s="270" t="s">
        <v>87</v>
      </c>
      <c r="C23" s="273">
        <v>4865120</v>
      </c>
      <c r="D23" s="30" t="s">
        <v>12</v>
      </c>
      <c r="E23" s="31" t="s">
        <v>300</v>
      </c>
      <c r="F23" s="579">
        <v>1333.33</v>
      </c>
      <c r="G23" s="252">
        <v>999954</v>
      </c>
      <c r="H23" s="253">
        <v>999954</v>
      </c>
      <c r="I23" s="204">
        <f>G23-H23</f>
        <v>0</v>
      </c>
      <c r="J23" s="204">
        <f t="shared" si="7"/>
        <v>0</v>
      </c>
      <c r="K23" s="797">
        <f t="shared" si="8"/>
        <v>0</v>
      </c>
      <c r="L23" s="252">
        <v>4843</v>
      </c>
      <c r="M23" s="253">
        <v>4227</v>
      </c>
      <c r="N23" s="204">
        <f>L23-M23</f>
        <v>616</v>
      </c>
      <c r="O23" s="204">
        <f t="shared" si="10"/>
        <v>821331.27999999991</v>
      </c>
      <c r="P23" s="797">
        <f t="shared" si="11"/>
        <v>0.82133127999999989</v>
      </c>
      <c r="Q23" s="347"/>
    </row>
    <row r="24" spans="1:17" s="335" customFormat="1" ht="15.95" customHeight="1">
      <c r="A24" s="269">
        <v>13</v>
      </c>
      <c r="B24" s="244" t="s">
        <v>88</v>
      </c>
      <c r="C24" s="273">
        <v>4864889</v>
      </c>
      <c r="D24" s="33" t="s">
        <v>12</v>
      </c>
      <c r="E24" s="31" t="s">
        <v>300</v>
      </c>
      <c r="F24" s="278">
        <v>1000</v>
      </c>
      <c r="G24" s="252">
        <v>993223</v>
      </c>
      <c r="H24" s="253">
        <v>993224</v>
      </c>
      <c r="I24" s="204">
        <f t="shared" si="6"/>
        <v>-1</v>
      </c>
      <c r="J24" s="204">
        <f t="shared" si="7"/>
        <v>-1000</v>
      </c>
      <c r="K24" s="797">
        <f t="shared" si="8"/>
        <v>-1E-3</v>
      </c>
      <c r="L24" s="252">
        <v>993992</v>
      </c>
      <c r="M24" s="253">
        <v>994138</v>
      </c>
      <c r="N24" s="204">
        <f t="shared" si="9"/>
        <v>-146</v>
      </c>
      <c r="O24" s="204">
        <f t="shared" si="10"/>
        <v>-146000</v>
      </c>
      <c r="P24" s="797">
        <f t="shared" si="11"/>
        <v>-0.14599999999999999</v>
      </c>
      <c r="Q24" s="339"/>
    </row>
    <row r="25" spans="1:17" s="335" customFormat="1" ht="15.95" customHeight="1">
      <c r="A25" s="269">
        <v>14</v>
      </c>
      <c r="B25" s="270" t="s">
        <v>89</v>
      </c>
      <c r="C25" s="273">
        <v>4864859</v>
      </c>
      <c r="D25" s="30" t="s">
        <v>12</v>
      </c>
      <c r="E25" s="31" t="s">
        <v>300</v>
      </c>
      <c r="F25" s="278">
        <v>1000</v>
      </c>
      <c r="G25" s="252">
        <v>992482</v>
      </c>
      <c r="H25" s="253">
        <v>992482</v>
      </c>
      <c r="I25" s="204">
        <f t="shared" si="6"/>
        <v>0</v>
      </c>
      <c r="J25" s="204">
        <f t="shared" si="7"/>
        <v>0</v>
      </c>
      <c r="K25" s="797">
        <f t="shared" si="8"/>
        <v>0</v>
      </c>
      <c r="L25" s="252">
        <v>999384</v>
      </c>
      <c r="M25" s="253">
        <v>999307</v>
      </c>
      <c r="N25" s="204">
        <f t="shared" si="9"/>
        <v>77</v>
      </c>
      <c r="O25" s="204">
        <f t="shared" si="10"/>
        <v>77000</v>
      </c>
      <c r="P25" s="797">
        <f t="shared" si="11"/>
        <v>7.6999999999999999E-2</v>
      </c>
      <c r="Q25" s="339"/>
    </row>
    <row r="26" spans="1:17" s="335" customFormat="1" ht="15.95" customHeight="1">
      <c r="A26" s="269">
        <v>15</v>
      </c>
      <c r="B26" s="270" t="s">
        <v>90</v>
      </c>
      <c r="C26" s="273">
        <v>4864895</v>
      </c>
      <c r="D26" s="30" t="s">
        <v>12</v>
      </c>
      <c r="E26" s="31" t="s">
        <v>300</v>
      </c>
      <c r="F26" s="278">
        <v>800</v>
      </c>
      <c r="G26" s="252">
        <v>994292</v>
      </c>
      <c r="H26" s="253">
        <v>994292</v>
      </c>
      <c r="I26" s="204">
        <f t="shared" si="6"/>
        <v>0</v>
      </c>
      <c r="J26" s="204">
        <f t="shared" si="7"/>
        <v>0</v>
      </c>
      <c r="K26" s="797">
        <f t="shared" si="8"/>
        <v>0</v>
      </c>
      <c r="L26" s="252">
        <v>7026</v>
      </c>
      <c r="M26" s="253">
        <v>6887</v>
      </c>
      <c r="N26" s="204">
        <f t="shared" si="9"/>
        <v>139</v>
      </c>
      <c r="O26" s="204">
        <f t="shared" si="10"/>
        <v>111200</v>
      </c>
      <c r="P26" s="797">
        <f t="shared" si="11"/>
        <v>0.11119999999999999</v>
      </c>
      <c r="Q26" s="339"/>
    </row>
    <row r="27" spans="1:17" s="335" customFormat="1" ht="15.95" customHeight="1">
      <c r="A27" s="269">
        <v>16</v>
      </c>
      <c r="B27" s="270" t="s">
        <v>91</v>
      </c>
      <c r="C27" s="273">
        <v>4864826</v>
      </c>
      <c r="D27" s="30" t="s">
        <v>12</v>
      </c>
      <c r="E27" s="31" t="s">
        <v>300</v>
      </c>
      <c r="F27" s="278">
        <v>133.33000000000001</v>
      </c>
      <c r="G27" s="252">
        <v>14109</v>
      </c>
      <c r="H27" s="253">
        <v>14112</v>
      </c>
      <c r="I27" s="204">
        <f t="shared" si="6"/>
        <v>-3</v>
      </c>
      <c r="J27" s="204">
        <f t="shared" si="7"/>
        <v>-399.99</v>
      </c>
      <c r="K27" s="797">
        <f t="shared" si="8"/>
        <v>-3.9999000000000002E-4</v>
      </c>
      <c r="L27" s="252">
        <v>8591</v>
      </c>
      <c r="M27" s="253">
        <v>8439</v>
      </c>
      <c r="N27" s="204">
        <f t="shared" si="9"/>
        <v>152</v>
      </c>
      <c r="O27" s="204">
        <f t="shared" si="10"/>
        <v>20266.160000000003</v>
      </c>
      <c r="P27" s="797">
        <f t="shared" si="11"/>
        <v>2.0266160000000002E-2</v>
      </c>
      <c r="Q27" s="339"/>
    </row>
    <row r="28" spans="1:17" s="335" customFormat="1" ht="15.95" customHeight="1">
      <c r="A28" s="269">
        <v>17</v>
      </c>
      <c r="B28" s="270" t="s">
        <v>113</v>
      </c>
      <c r="C28" s="273">
        <v>4865143</v>
      </c>
      <c r="D28" s="30" t="s">
        <v>12</v>
      </c>
      <c r="E28" s="31" t="s">
        <v>300</v>
      </c>
      <c r="F28" s="278">
        <v>1000</v>
      </c>
      <c r="G28" s="252">
        <v>25</v>
      </c>
      <c r="H28" s="253">
        <v>25</v>
      </c>
      <c r="I28" s="204">
        <f t="shared" si="6"/>
        <v>0</v>
      </c>
      <c r="J28" s="204">
        <f t="shared" si="7"/>
        <v>0</v>
      </c>
      <c r="K28" s="797">
        <f t="shared" si="8"/>
        <v>0</v>
      </c>
      <c r="L28" s="252">
        <v>999203</v>
      </c>
      <c r="M28" s="253">
        <v>999662</v>
      </c>
      <c r="N28" s="204">
        <f t="shared" si="9"/>
        <v>-459</v>
      </c>
      <c r="O28" s="204">
        <f t="shared" si="10"/>
        <v>-459000</v>
      </c>
      <c r="P28" s="797">
        <f t="shared" si="11"/>
        <v>-0.45900000000000002</v>
      </c>
      <c r="Q28" s="339"/>
    </row>
    <row r="29" spans="1:17" s="335" customFormat="1" ht="15.95" customHeight="1">
      <c r="A29" s="269">
        <v>18</v>
      </c>
      <c r="B29" s="270" t="s">
        <v>114</v>
      </c>
      <c r="C29" s="273">
        <v>4864883</v>
      </c>
      <c r="D29" s="30" t="s">
        <v>12</v>
      </c>
      <c r="E29" s="31" t="s">
        <v>300</v>
      </c>
      <c r="F29" s="278">
        <v>1000</v>
      </c>
      <c r="G29" s="252">
        <v>141</v>
      </c>
      <c r="H29" s="253">
        <v>141</v>
      </c>
      <c r="I29" s="204">
        <f t="shared" si="6"/>
        <v>0</v>
      </c>
      <c r="J29" s="204">
        <f t="shared" si="7"/>
        <v>0</v>
      </c>
      <c r="K29" s="797">
        <f t="shared" si="8"/>
        <v>0</v>
      </c>
      <c r="L29" s="252">
        <v>15961</v>
      </c>
      <c r="M29" s="253">
        <v>16239</v>
      </c>
      <c r="N29" s="204">
        <f t="shared" si="9"/>
        <v>-278</v>
      </c>
      <c r="O29" s="204">
        <f t="shared" si="10"/>
        <v>-278000</v>
      </c>
      <c r="P29" s="797">
        <f t="shared" si="11"/>
        <v>-0.27800000000000002</v>
      </c>
      <c r="Q29" s="339"/>
    </row>
    <row r="30" spans="1:17" s="335" customFormat="1" ht="15.95" customHeight="1">
      <c r="A30" s="269"/>
      <c r="B30" s="272" t="s">
        <v>92</v>
      </c>
      <c r="C30" s="273"/>
      <c r="D30" s="30"/>
      <c r="E30" s="30"/>
      <c r="F30" s="278"/>
      <c r="G30" s="252"/>
      <c r="H30" s="253"/>
      <c r="I30" s="363"/>
      <c r="J30" s="363"/>
      <c r="K30" s="800"/>
      <c r="L30" s="252"/>
      <c r="M30" s="253"/>
      <c r="N30" s="363"/>
      <c r="O30" s="363"/>
      <c r="P30" s="800"/>
      <c r="Q30" s="339"/>
    </row>
    <row r="31" spans="1:17" s="335" customFormat="1" ht="15.95" customHeight="1">
      <c r="A31" s="269">
        <v>19</v>
      </c>
      <c r="B31" s="270" t="s">
        <v>93</v>
      </c>
      <c r="C31" s="273">
        <v>4864954</v>
      </c>
      <c r="D31" s="30" t="s">
        <v>12</v>
      </c>
      <c r="E31" s="31" t="s">
        <v>300</v>
      </c>
      <c r="F31" s="278">
        <v>1250</v>
      </c>
      <c r="G31" s="252">
        <v>931078</v>
      </c>
      <c r="H31" s="253">
        <v>931122</v>
      </c>
      <c r="I31" s="204">
        <f>G31-H31</f>
        <v>-44</v>
      </c>
      <c r="J31" s="204">
        <f>$F31*I31</f>
        <v>-55000</v>
      </c>
      <c r="K31" s="797">
        <f>J31/1000000</f>
        <v>-5.5E-2</v>
      </c>
      <c r="L31" s="252">
        <v>947045</v>
      </c>
      <c r="M31" s="253">
        <v>947104</v>
      </c>
      <c r="N31" s="204">
        <f>L31-M31</f>
        <v>-59</v>
      </c>
      <c r="O31" s="204">
        <f>$F31*N31</f>
        <v>-73750</v>
      </c>
      <c r="P31" s="797">
        <f>O31/1000000</f>
        <v>-7.3749999999999996E-2</v>
      </c>
      <c r="Q31" s="339"/>
    </row>
    <row r="32" spans="1:17" s="335" customFormat="1" ht="15.95" customHeight="1">
      <c r="A32" s="269">
        <v>20</v>
      </c>
      <c r="B32" s="270" t="s">
        <v>94</v>
      </c>
      <c r="C32" s="273">
        <v>4865030</v>
      </c>
      <c r="D32" s="30" t="s">
        <v>12</v>
      </c>
      <c r="E32" s="31" t="s">
        <v>300</v>
      </c>
      <c r="F32" s="278">
        <v>1000</v>
      </c>
      <c r="G32" s="252">
        <v>897317</v>
      </c>
      <c r="H32" s="253">
        <v>897489</v>
      </c>
      <c r="I32" s="204">
        <f>G32-H32</f>
        <v>-172</v>
      </c>
      <c r="J32" s="204">
        <f>$F32*I32</f>
        <v>-172000</v>
      </c>
      <c r="K32" s="797">
        <f>J32/1000000</f>
        <v>-0.17199999999999999</v>
      </c>
      <c r="L32" s="252">
        <v>933373</v>
      </c>
      <c r="M32" s="253">
        <v>933430</v>
      </c>
      <c r="N32" s="204">
        <f>L32-M32</f>
        <v>-57</v>
      </c>
      <c r="O32" s="204">
        <f>$F32*N32</f>
        <v>-57000</v>
      </c>
      <c r="P32" s="797">
        <f>O32/1000000</f>
        <v>-5.7000000000000002E-2</v>
      </c>
      <c r="Q32" s="339"/>
    </row>
    <row r="33" spans="1:17" s="335" customFormat="1" ht="15.95" customHeight="1">
      <c r="A33" s="269">
        <v>21</v>
      </c>
      <c r="B33" s="270" t="s">
        <v>319</v>
      </c>
      <c r="C33" s="273">
        <v>4865027</v>
      </c>
      <c r="D33" s="30" t="s">
        <v>12</v>
      </c>
      <c r="E33" s="31" t="s">
        <v>300</v>
      </c>
      <c r="F33" s="278">
        <v>1000</v>
      </c>
      <c r="G33" s="252">
        <v>997432</v>
      </c>
      <c r="H33" s="253">
        <v>997454</v>
      </c>
      <c r="I33" s="204">
        <f>G33-H33</f>
        <v>-22</v>
      </c>
      <c r="J33" s="204">
        <f>$F33*I33</f>
        <v>-22000</v>
      </c>
      <c r="K33" s="797">
        <f>J33/1000000</f>
        <v>-2.1999999999999999E-2</v>
      </c>
      <c r="L33" s="252">
        <v>999856</v>
      </c>
      <c r="M33" s="253">
        <v>999958</v>
      </c>
      <c r="N33" s="204">
        <f>L33-M33</f>
        <v>-102</v>
      </c>
      <c r="O33" s="204">
        <f>$F33*N33</f>
        <v>-102000</v>
      </c>
      <c r="P33" s="797">
        <f>O33/1000000</f>
        <v>-0.10199999999999999</v>
      </c>
      <c r="Q33" s="339"/>
    </row>
    <row r="34" spans="1:17" s="335" customFormat="1" ht="15.95" customHeight="1">
      <c r="A34" s="269"/>
      <c r="B34" s="272" t="s">
        <v>30</v>
      </c>
      <c r="C34" s="273"/>
      <c r="D34" s="30"/>
      <c r="E34" s="30"/>
      <c r="F34" s="278"/>
      <c r="G34" s="252"/>
      <c r="H34" s="253"/>
      <c r="I34" s="204"/>
      <c r="J34" s="204"/>
      <c r="K34" s="800">
        <f>SUM(K31:K33)</f>
        <v>-0.24899999999999997</v>
      </c>
      <c r="L34" s="252"/>
      <c r="M34" s="253"/>
      <c r="N34" s="204"/>
      <c r="O34" s="204"/>
      <c r="P34" s="800">
        <f>SUM(P31:P33)</f>
        <v>-0.23275000000000001</v>
      </c>
      <c r="Q34" s="339"/>
    </row>
    <row r="35" spans="1:17" s="335" customFormat="1" ht="15.95" customHeight="1">
      <c r="A35" s="269">
        <v>22</v>
      </c>
      <c r="B35" s="270" t="s">
        <v>95</v>
      </c>
      <c r="C35" s="273">
        <v>4902505</v>
      </c>
      <c r="D35" s="30" t="s">
        <v>12</v>
      </c>
      <c r="E35" s="31" t="s">
        <v>300</v>
      </c>
      <c r="F35" s="278">
        <v>-1000</v>
      </c>
      <c r="G35" s="252">
        <v>999993</v>
      </c>
      <c r="H35" s="253">
        <v>999993</v>
      </c>
      <c r="I35" s="204">
        <f>G35-H35</f>
        <v>0</v>
      </c>
      <c r="J35" s="204">
        <f>$F35*I35</f>
        <v>0</v>
      </c>
      <c r="K35" s="797">
        <f>J35/1000000</f>
        <v>0</v>
      </c>
      <c r="L35" s="252">
        <v>1966</v>
      </c>
      <c r="M35" s="253">
        <v>377</v>
      </c>
      <c r="N35" s="204">
        <f>L35-M35</f>
        <v>1589</v>
      </c>
      <c r="O35" s="204">
        <f>$F35*N35</f>
        <v>-1589000</v>
      </c>
      <c r="P35" s="797">
        <f>O35/1000000</f>
        <v>-1.589</v>
      </c>
      <c r="Q35" s="347"/>
    </row>
    <row r="36" spans="1:17" s="335" customFormat="1" ht="15.95" customHeight="1">
      <c r="A36" s="269">
        <v>23</v>
      </c>
      <c r="B36" s="270" t="s">
        <v>96</v>
      </c>
      <c r="C36" s="273">
        <v>5128436</v>
      </c>
      <c r="D36" s="30" t="s">
        <v>12</v>
      </c>
      <c r="E36" s="31" t="s">
        <v>300</v>
      </c>
      <c r="F36" s="278">
        <v>-1000</v>
      </c>
      <c r="G36" s="252">
        <v>1102</v>
      </c>
      <c r="H36" s="253">
        <v>1104</v>
      </c>
      <c r="I36" s="204">
        <f>G36-H36</f>
        <v>-2</v>
      </c>
      <c r="J36" s="204">
        <f>$F36*I36</f>
        <v>2000</v>
      </c>
      <c r="K36" s="797">
        <f>J36/1000000</f>
        <v>2E-3</v>
      </c>
      <c r="L36" s="252">
        <v>769</v>
      </c>
      <c r="M36" s="253">
        <v>376</v>
      </c>
      <c r="N36" s="204">
        <f>L36-M36</f>
        <v>393</v>
      </c>
      <c r="O36" s="204">
        <f>$F36*N36</f>
        <v>-393000</v>
      </c>
      <c r="P36" s="797">
        <f>O36/1000000</f>
        <v>-0.39300000000000002</v>
      </c>
      <c r="Q36" s="347"/>
    </row>
    <row r="37" spans="1:17" s="335" customFormat="1" ht="15.95" customHeight="1">
      <c r="A37" s="269">
        <v>24</v>
      </c>
      <c r="B37" s="571" t="s">
        <v>132</v>
      </c>
      <c r="C37" s="273">
        <v>4902585</v>
      </c>
      <c r="D37" s="30" t="s">
        <v>12</v>
      </c>
      <c r="E37" s="31" t="s">
        <v>300</v>
      </c>
      <c r="F37" s="278">
        <v>400</v>
      </c>
      <c r="G37" s="252">
        <v>999998</v>
      </c>
      <c r="H37" s="253">
        <v>999998</v>
      </c>
      <c r="I37" s="204">
        <f>G37-H37</f>
        <v>0</v>
      </c>
      <c r="J37" s="204">
        <f>$F37*I37</f>
        <v>0</v>
      </c>
      <c r="K37" s="797">
        <f>J37/1000000</f>
        <v>0</v>
      </c>
      <c r="L37" s="252">
        <v>3</v>
      </c>
      <c r="M37" s="253">
        <v>4</v>
      </c>
      <c r="N37" s="204">
        <f>L37-M37</f>
        <v>-1</v>
      </c>
      <c r="O37" s="204">
        <f>$F37*N37</f>
        <v>-400</v>
      </c>
      <c r="P37" s="797">
        <f>O37/1000000</f>
        <v>-4.0000000000000002E-4</v>
      </c>
      <c r="Q37" s="347"/>
    </row>
    <row r="38" spans="1:17" s="335" customFormat="1" ht="15.95" customHeight="1">
      <c r="A38" s="269"/>
      <c r="B38" s="272" t="s">
        <v>25</v>
      </c>
      <c r="C38" s="273"/>
      <c r="D38" s="30"/>
      <c r="E38" s="30"/>
      <c r="F38" s="278"/>
      <c r="G38" s="252"/>
      <c r="H38" s="253"/>
      <c r="I38" s="204"/>
      <c r="J38" s="204"/>
      <c r="K38" s="797"/>
      <c r="L38" s="252"/>
      <c r="M38" s="253"/>
      <c r="N38" s="204"/>
      <c r="O38" s="204"/>
      <c r="P38" s="797"/>
      <c r="Q38" s="339"/>
    </row>
    <row r="39" spans="1:17" s="335" customFormat="1" ht="15">
      <c r="A39" s="269">
        <v>25</v>
      </c>
      <c r="B39" s="244" t="s">
        <v>43</v>
      </c>
      <c r="C39" s="273">
        <v>4864854</v>
      </c>
      <c r="D39" s="33" t="s">
        <v>12</v>
      </c>
      <c r="E39" s="31" t="s">
        <v>300</v>
      </c>
      <c r="F39" s="278">
        <v>1000</v>
      </c>
      <c r="G39" s="252">
        <v>998862</v>
      </c>
      <c r="H39" s="253">
        <v>998863</v>
      </c>
      <c r="I39" s="204">
        <f>G39-H39</f>
        <v>-1</v>
      </c>
      <c r="J39" s="204">
        <f>$F39*I39</f>
        <v>-1000</v>
      </c>
      <c r="K39" s="797">
        <f>J39/1000000</f>
        <v>-1E-3</v>
      </c>
      <c r="L39" s="252">
        <v>9786</v>
      </c>
      <c r="M39" s="253">
        <v>10213</v>
      </c>
      <c r="N39" s="204">
        <f>L39-M39</f>
        <v>-427</v>
      </c>
      <c r="O39" s="204">
        <f>$F39*N39</f>
        <v>-427000</v>
      </c>
      <c r="P39" s="797">
        <f>O39/1000000</f>
        <v>-0.42699999999999999</v>
      </c>
      <c r="Q39" s="359"/>
    </row>
    <row r="40" spans="1:17" s="335" customFormat="1" ht="15.95" customHeight="1">
      <c r="A40" s="269"/>
      <c r="B40" s="272" t="s">
        <v>97</v>
      </c>
      <c r="C40" s="273"/>
      <c r="D40" s="30"/>
      <c r="E40" s="30"/>
      <c r="F40" s="278"/>
      <c r="G40" s="252"/>
      <c r="H40" s="253"/>
      <c r="I40" s="204"/>
      <c r="J40" s="204"/>
      <c r="K40" s="797"/>
      <c r="L40" s="252"/>
      <c r="M40" s="253"/>
      <c r="N40" s="204"/>
      <c r="O40" s="204"/>
      <c r="P40" s="797"/>
      <c r="Q40" s="339"/>
    </row>
    <row r="41" spans="1:17" s="335" customFormat="1" ht="17.25" customHeight="1">
      <c r="A41" s="269">
        <v>26</v>
      </c>
      <c r="B41" s="270" t="s">
        <v>98</v>
      </c>
      <c r="C41" s="273">
        <v>4864970</v>
      </c>
      <c r="D41" s="30" t="s">
        <v>12</v>
      </c>
      <c r="E41" s="31" t="s">
        <v>300</v>
      </c>
      <c r="F41" s="278">
        <v>-1000</v>
      </c>
      <c r="G41" s="252">
        <v>26501</v>
      </c>
      <c r="H41" s="253">
        <v>26492</v>
      </c>
      <c r="I41" s="204">
        <f>G41-H41</f>
        <v>9</v>
      </c>
      <c r="J41" s="204">
        <f>$F41*I41</f>
        <v>-9000</v>
      </c>
      <c r="K41" s="797">
        <f>J41/1000000</f>
        <v>-8.9999999999999993E-3</v>
      </c>
      <c r="L41" s="252">
        <v>2965</v>
      </c>
      <c r="M41" s="253">
        <v>2501</v>
      </c>
      <c r="N41" s="204">
        <f>L41-M41</f>
        <v>464</v>
      </c>
      <c r="O41" s="204">
        <f>$F41*N41</f>
        <v>-464000</v>
      </c>
      <c r="P41" s="797">
        <f>O41/1000000</f>
        <v>-0.46400000000000002</v>
      </c>
      <c r="Q41" s="339"/>
    </row>
    <row r="42" spans="1:17" s="335" customFormat="1" ht="15.95" customHeight="1">
      <c r="A42" s="269">
        <v>27</v>
      </c>
      <c r="B42" s="270" t="s">
        <v>99</v>
      </c>
      <c r="C42" s="273" t="s">
        <v>496</v>
      </c>
      <c r="D42" s="258" t="s">
        <v>438</v>
      </c>
      <c r="E42" s="342" t="s">
        <v>300</v>
      </c>
      <c r="F42" s="579">
        <v>-0.5</v>
      </c>
      <c r="G42" s="252">
        <v>11000</v>
      </c>
      <c r="H42" s="253">
        <v>0</v>
      </c>
      <c r="I42" s="204">
        <f>G42-H42</f>
        <v>11000</v>
      </c>
      <c r="J42" s="204">
        <f>$F42*I42</f>
        <v>-5500</v>
      </c>
      <c r="K42" s="797">
        <f>J42/1000000</f>
        <v>-5.4999999999999997E-3</v>
      </c>
      <c r="L42" s="252">
        <v>-162000</v>
      </c>
      <c r="M42" s="253">
        <v>-36000</v>
      </c>
      <c r="N42" s="204">
        <f>L42-M42</f>
        <v>-126000</v>
      </c>
      <c r="O42" s="204">
        <f>$F42*N42</f>
        <v>63000</v>
      </c>
      <c r="P42" s="797">
        <f>O42/1000000</f>
        <v>6.3E-2</v>
      </c>
      <c r="Q42" s="347"/>
    </row>
    <row r="43" spans="1:17" s="335" customFormat="1" ht="15.95" customHeight="1">
      <c r="A43" s="269">
        <v>28</v>
      </c>
      <c r="B43" s="270" t="s">
        <v>100</v>
      </c>
      <c r="C43" s="273">
        <v>4864934</v>
      </c>
      <c r="D43" s="30" t="s">
        <v>12</v>
      </c>
      <c r="E43" s="31" t="s">
        <v>300</v>
      </c>
      <c r="F43" s="278">
        <v>-1000</v>
      </c>
      <c r="G43" s="252">
        <v>17793</v>
      </c>
      <c r="H43" s="253">
        <v>17794</v>
      </c>
      <c r="I43" s="204">
        <f>G43-H43</f>
        <v>-1</v>
      </c>
      <c r="J43" s="204">
        <f>$F43*I43</f>
        <v>1000</v>
      </c>
      <c r="K43" s="797">
        <f>J43/1000000</f>
        <v>1E-3</v>
      </c>
      <c r="L43" s="252">
        <v>192</v>
      </c>
      <c r="M43" s="253">
        <v>50</v>
      </c>
      <c r="N43" s="204">
        <f>L43-M43</f>
        <v>142</v>
      </c>
      <c r="O43" s="204">
        <f>$F43*N43</f>
        <v>-142000</v>
      </c>
      <c r="P43" s="797">
        <f>O43/1000000</f>
        <v>-0.14199999999999999</v>
      </c>
      <c r="Q43" s="358"/>
    </row>
    <row r="44" spans="1:17" s="335" customFormat="1" ht="15.95" customHeight="1">
      <c r="A44" s="269">
        <v>29</v>
      </c>
      <c r="B44" s="244" t="s">
        <v>101</v>
      </c>
      <c r="C44" s="273">
        <v>4864906</v>
      </c>
      <c r="D44" s="30" t="s">
        <v>12</v>
      </c>
      <c r="E44" s="31" t="s">
        <v>300</v>
      </c>
      <c r="F44" s="278">
        <v>-1000</v>
      </c>
      <c r="G44" s="252">
        <v>9387</v>
      </c>
      <c r="H44" s="253">
        <v>9354</v>
      </c>
      <c r="I44" s="204">
        <f>G44-H44</f>
        <v>33</v>
      </c>
      <c r="J44" s="204">
        <f>$F44*I44</f>
        <v>-33000</v>
      </c>
      <c r="K44" s="797">
        <f>J44/1000000</f>
        <v>-3.3000000000000002E-2</v>
      </c>
      <c r="L44" s="252">
        <v>999725</v>
      </c>
      <c r="M44" s="253">
        <v>999406</v>
      </c>
      <c r="N44" s="204">
        <f>L44-M44</f>
        <v>319</v>
      </c>
      <c r="O44" s="204">
        <f>$F44*N44</f>
        <v>-319000</v>
      </c>
      <c r="P44" s="797">
        <f>O44/1000000</f>
        <v>-0.31900000000000001</v>
      </c>
      <c r="Q44" s="351"/>
    </row>
    <row r="45" spans="1:17" s="335" customFormat="1" ht="15.95" customHeight="1">
      <c r="A45" s="269"/>
      <c r="B45" s="272" t="s">
        <v>360</v>
      </c>
      <c r="C45" s="273"/>
      <c r="D45" s="341"/>
      <c r="E45" s="342"/>
      <c r="F45" s="278"/>
      <c r="G45" s="252"/>
      <c r="H45" s="253"/>
      <c r="I45" s="204"/>
      <c r="J45" s="204"/>
      <c r="K45" s="797"/>
      <c r="L45" s="252"/>
      <c r="M45" s="253"/>
      <c r="N45" s="204"/>
      <c r="O45" s="204"/>
      <c r="P45" s="797"/>
      <c r="Q45" s="547"/>
    </row>
    <row r="46" spans="1:17" s="335" customFormat="1" ht="15.95" customHeight="1">
      <c r="A46" s="269">
        <v>30</v>
      </c>
      <c r="B46" s="270" t="s">
        <v>98</v>
      </c>
      <c r="C46" s="273">
        <v>4864933</v>
      </c>
      <c r="D46" s="341" t="s">
        <v>12</v>
      </c>
      <c r="E46" s="342" t="s">
        <v>300</v>
      </c>
      <c r="F46" s="278">
        <v>-2000</v>
      </c>
      <c r="G46" s="252">
        <v>585</v>
      </c>
      <c r="H46" s="253">
        <v>585</v>
      </c>
      <c r="I46" s="204">
        <f>G46-H46</f>
        <v>0</v>
      </c>
      <c r="J46" s="204">
        <f>$F46*I46</f>
        <v>0</v>
      </c>
      <c r="K46" s="797">
        <f>J46/1000000</f>
        <v>0</v>
      </c>
      <c r="L46" s="252">
        <v>2538</v>
      </c>
      <c r="M46" s="253">
        <v>635</v>
      </c>
      <c r="N46" s="204">
        <f>L46-M46</f>
        <v>1903</v>
      </c>
      <c r="O46" s="204">
        <f>$F46*N46</f>
        <v>-3806000</v>
      </c>
      <c r="P46" s="797">
        <f>O46/1000000</f>
        <v>-3.806</v>
      </c>
      <c r="Q46" s="514"/>
    </row>
    <row r="47" spans="1:17" s="335" customFormat="1" ht="15.95" customHeight="1">
      <c r="A47" s="269">
        <v>31</v>
      </c>
      <c r="B47" s="270" t="s">
        <v>363</v>
      </c>
      <c r="C47" s="273">
        <v>5128456</v>
      </c>
      <c r="D47" s="341" t="s">
        <v>12</v>
      </c>
      <c r="E47" s="342" t="s">
        <v>300</v>
      </c>
      <c r="F47" s="278">
        <v>-1000</v>
      </c>
      <c r="G47" s="252">
        <v>99382</v>
      </c>
      <c r="H47" s="253">
        <v>99382</v>
      </c>
      <c r="I47" s="204">
        <f>G47-H47</f>
        <v>0</v>
      </c>
      <c r="J47" s="204">
        <f>$F47*I47</f>
        <v>0</v>
      </c>
      <c r="K47" s="797">
        <f>J47/1000000</f>
        <v>0</v>
      </c>
      <c r="L47" s="252">
        <v>10469</v>
      </c>
      <c r="M47" s="253">
        <v>7527</v>
      </c>
      <c r="N47" s="204">
        <f>L47-M47</f>
        <v>2942</v>
      </c>
      <c r="O47" s="204">
        <f>$F47*N47</f>
        <v>-2942000</v>
      </c>
      <c r="P47" s="797">
        <f>O47/1000000</f>
        <v>-2.9420000000000002</v>
      </c>
      <c r="Q47" s="684"/>
    </row>
    <row r="48" spans="1:17" s="335" customFormat="1" ht="15.95" customHeight="1">
      <c r="A48" s="269">
        <v>32</v>
      </c>
      <c r="B48" s="270" t="s">
        <v>361</v>
      </c>
      <c r="C48" s="273">
        <v>4864830</v>
      </c>
      <c r="D48" s="341" t="s">
        <v>12</v>
      </c>
      <c r="E48" s="342" t="s">
        <v>300</v>
      </c>
      <c r="F48" s="278">
        <v>-5000</v>
      </c>
      <c r="G48" s="252">
        <v>4320</v>
      </c>
      <c r="H48" s="253">
        <v>4320</v>
      </c>
      <c r="I48" s="204">
        <f>G48-H48</f>
        <v>0</v>
      </c>
      <c r="J48" s="204">
        <f>$F48*I48</f>
        <v>0</v>
      </c>
      <c r="K48" s="797">
        <f>J48/1000000</f>
        <v>0</v>
      </c>
      <c r="L48" s="252">
        <v>992</v>
      </c>
      <c r="M48" s="253">
        <v>547</v>
      </c>
      <c r="N48" s="204">
        <f>L48-M48</f>
        <v>445</v>
      </c>
      <c r="O48" s="204">
        <f>$F48*N48</f>
        <v>-2225000</v>
      </c>
      <c r="P48" s="797">
        <f>O48/1000000</f>
        <v>-2.2250000000000001</v>
      </c>
      <c r="Q48" s="559"/>
    </row>
    <row r="49" spans="1:17" s="335" customFormat="1" ht="14.25" customHeight="1">
      <c r="A49" s="269"/>
      <c r="B49" s="272" t="s">
        <v>40</v>
      </c>
      <c r="C49" s="273"/>
      <c r="D49" s="30"/>
      <c r="E49" s="30"/>
      <c r="F49" s="278"/>
      <c r="G49" s="252"/>
      <c r="H49" s="253"/>
      <c r="I49" s="204"/>
      <c r="J49" s="204"/>
      <c r="K49" s="797"/>
      <c r="L49" s="252"/>
      <c r="M49" s="253"/>
      <c r="N49" s="204"/>
      <c r="O49" s="204"/>
      <c r="P49" s="797"/>
      <c r="Q49" s="339"/>
    </row>
    <row r="50" spans="1:17" s="335" customFormat="1" ht="14.25" customHeight="1">
      <c r="A50" s="269"/>
      <c r="B50" s="271" t="s">
        <v>17</v>
      </c>
      <c r="C50" s="273"/>
      <c r="D50" s="33"/>
      <c r="E50" s="33"/>
      <c r="F50" s="278"/>
      <c r="G50" s="252"/>
      <c r="H50" s="253"/>
      <c r="I50" s="204"/>
      <c r="J50" s="204"/>
      <c r="K50" s="797"/>
      <c r="L50" s="252"/>
      <c r="M50" s="253"/>
      <c r="N50" s="204"/>
      <c r="O50" s="204"/>
      <c r="P50" s="797"/>
      <c r="Q50" s="339"/>
    </row>
    <row r="51" spans="1:17" s="335" customFormat="1" ht="14.25" customHeight="1">
      <c r="A51" s="269">
        <v>33</v>
      </c>
      <c r="B51" s="270" t="s">
        <v>18</v>
      </c>
      <c r="C51" s="273">
        <v>4865119</v>
      </c>
      <c r="D51" s="341" t="s">
        <v>12</v>
      </c>
      <c r="E51" s="342" t="s">
        <v>300</v>
      </c>
      <c r="F51" s="278">
        <v>1333.33</v>
      </c>
      <c r="G51" s="269">
        <v>178</v>
      </c>
      <c r="H51" s="259">
        <v>171</v>
      </c>
      <c r="I51" s="259">
        <f>G51-H51</f>
        <v>7</v>
      </c>
      <c r="J51" s="259">
        <f>$F51*I51</f>
        <v>9333.31</v>
      </c>
      <c r="K51" s="795">
        <f>J51/1000000</f>
        <v>9.3333099999999992E-3</v>
      </c>
      <c r="L51" s="269">
        <v>20</v>
      </c>
      <c r="M51" s="259">
        <v>17</v>
      </c>
      <c r="N51" s="259">
        <f>L51-M51</f>
        <v>3</v>
      </c>
      <c r="O51" s="259">
        <f>$F51*N51</f>
        <v>3999.99</v>
      </c>
      <c r="P51" s="795">
        <f>O51/1000000</f>
        <v>3.9999900000000001E-3</v>
      </c>
      <c r="Q51" s="938"/>
    </row>
    <row r="52" spans="1:17" s="335" customFormat="1" ht="15.95" customHeight="1">
      <c r="A52" s="269">
        <v>34</v>
      </c>
      <c r="B52" s="270" t="s">
        <v>19</v>
      </c>
      <c r="C52" s="273">
        <v>4864825</v>
      </c>
      <c r="D52" s="30" t="s">
        <v>12</v>
      </c>
      <c r="E52" s="31" t="s">
        <v>300</v>
      </c>
      <c r="F52" s="278">
        <v>133.33000000000001</v>
      </c>
      <c r="G52" s="252">
        <v>5462</v>
      </c>
      <c r="H52" s="253">
        <v>5537</v>
      </c>
      <c r="I52" s="204">
        <f>G52-H52</f>
        <v>-75</v>
      </c>
      <c r="J52" s="204">
        <f>$F52*I52</f>
        <v>-9999.7500000000018</v>
      </c>
      <c r="K52" s="797">
        <f>J52/1000000</f>
        <v>-9.9997500000000017E-3</v>
      </c>
      <c r="L52" s="252">
        <v>8020</v>
      </c>
      <c r="M52" s="253">
        <v>8210</v>
      </c>
      <c r="N52" s="204">
        <f>L52-M52</f>
        <v>-190</v>
      </c>
      <c r="O52" s="204">
        <f>$F52*N52</f>
        <v>-25332.7</v>
      </c>
      <c r="P52" s="797">
        <f>O52/1000000</f>
        <v>-2.53327E-2</v>
      </c>
      <c r="Q52" s="339"/>
    </row>
    <row r="53" spans="1:17" s="335" customFormat="1" ht="15.95" customHeight="1">
      <c r="A53" s="269"/>
      <c r="B53" s="272" t="s">
        <v>110</v>
      </c>
      <c r="C53" s="273"/>
      <c r="D53" s="30"/>
      <c r="E53" s="30"/>
      <c r="F53" s="278"/>
      <c r="G53" s="252"/>
      <c r="H53" s="253"/>
      <c r="I53" s="204"/>
      <c r="J53" s="204"/>
      <c r="K53" s="797"/>
      <c r="L53" s="252"/>
      <c r="M53" s="253"/>
      <c r="N53" s="204"/>
      <c r="O53" s="204"/>
      <c r="P53" s="797"/>
      <c r="Q53" s="339"/>
    </row>
    <row r="54" spans="1:17" s="335" customFormat="1" ht="15.95" customHeight="1">
      <c r="A54" s="269">
        <v>35</v>
      </c>
      <c r="B54" s="270" t="s">
        <v>111</v>
      </c>
      <c r="C54" s="273">
        <v>4865137</v>
      </c>
      <c r="D54" s="30" t="s">
        <v>12</v>
      </c>
      <c r="E54" s="31" t="s">
        <v>300</v>
      </c>
      <c r="F54" s="278">
        <v>1000</v>
      </c>
      <c r="G54" s="252">
        <v>0</v>
      </c>
      <c r="H54" s="253">
        <v>0</v>
      </c>
      <c r="I54" s="204">
        <f>G54-H54</f>
        <v>0</v>
      </c>
      <c r="J54" s="204">
        <f>$F54*I54</f>
        <v>0</v>
      </c>
      <c r="K54" s="797">
        <f>J54/1000000</f>
        <v>0</v>
      </c>
      <c r="L54" s="252">
        <v>0</v>
      </c>
      <c r="M54" s="253">
        <v>0</v>
      </c>
      <c r="N54" s="204">
        <f>L54-M54</f>
        <v>0</v>
      </c>
      <c r="O54" s="204">
        <f>$F54*N54</f>
        <v>0</v>
      </c>
      <c r="P54" s="797">
        <f>O54/1000000</f>
        <v>0</v>
      </c>
      <c r="Q54" s="339"/>
    </row>
    <row r="55" spans="1:17" s="362" customFormat="1" ht="15.95" customHeight="1">
      <c r="A55" s="269">
        <v>36</v>
      </c>
      <c r="B55" s="244" t="s">
        <v>112</v>
      </c>
      <c r="C55" s="273">
        <v>4864828</v>
      </c>
      <c r="D55" s="33" t="s">
        <v>12</v>
      </c>
      <c r="E55" s="31" t="s">
        <v>300</v>
      </c>
      <c r="F55" s="278">
        <v>133.33000000000001</v>
      </c>
      <c r="G55" s="252">
        <v>992379</v>
      </c>
      <c r="H55" s="253">
        <v>992379</v>
      </c>
      <c r="I55" s="204">
        <f>G55-H55</f>
        <v>0</v>
      </c>
      <c r="J55" s="204">
        <f>$F55*I55</f>
        <v>0</v>
      </c>
      <c r="K55" s="797">
        <f>J55/1000000</f>
        <v>0</v>
      </c>
      <c r="L55" s="252">
        <v>996728</v>
      </c>
      <c r="M55" s="253">
        <v>999148</v>
      </c>
      <c r="N55" s="204">
        <f>L55-M55</f>
        <v>-2420</v>
      </c>
      <c r="O55" s="204">
        <f>$F55*N55</f>
        <v>-322658.60000000003</v>
      </c>
      <c r="P55" s="797">
        <f>O55/1000000</f>
        <v>-0.32265860000000002</v>
      </c>
      <c r="Q55" s="729"/>
    </row>
    <row r="56" spans="1:17" s="335" customFormat="1" ht="15.95" customHeight="1">
      <c r="A56" s="269"/>
      <c r="B56" s="271" t="s">
        <v>393</v>
      </c>
      <c r="C56" s="273"/>
      <c r="D56" s="33"/>
      <c r="E56" s="31"/>
      <c r="F56" s="278"/>
      <c r="G56" s="252"/>
      <c r="H56" s="253"/>
      <c r="I56" s="204"/>
      <c r="J56" s="204"/>
      <c r="K56" s="797"/>
      <c r="L56" s="252"/>
      <c r="M56" s="253"/>
      <c r="N56" s="204"/>
      <c r="O56" s="204"/>
      <c r="P56" s="797"/>
      <c r="Q56" s="729"/>
    </row>
    <row r="57" spans="1:17" s="335" customFormat="1" ht="15.95" customHeight="1">
      <c r="A57" s="269">
        <v>37</v>
      </c>
      <c r="B57" s="244" t="s">
        <v>34</v>
      </c>
      <c r="C57" s="273">
        <v>5295145</v>
      </c>
      <c r="D57" s="33" t="s">
        <v>12</v>
      </c>
      <c r="E57" s="31" t="s">
        <v>300</v>
      </c>
      <c r="F57" s="278">
        <v>-1000</v>
      </c>
      <c r="G57" s="252">
        <v>998354</v>
      </c>
      <c r="H57" s="253">
        <v>998261</v>
      </c>
      <c r="I57" s="204">
        <f>G57-H57</f>
        <v>93</v>
      </c>
      <c r="J57" s="204">
        <f>$F57*I57</f>
        <v>-93000</v>
      </c>
      <c r="K57" s="797">
        <f>J57/1000000</f>
        <v>-9.2999999999999999E-2</v>
      </c>
      <c r="L57" s="252">
        <v>990536</v>
      </c>
      <c r="M57" s="253">
        <v>990315</v>
      </c>
      <c r="N57" s="204">
        <f>L57-M57</f>
        <v>221</v>
      </c>
      <c r="O57" s="204">
        <f>$F57*N57</f>
        <v>-221000</v>
      </c>
      <c r="P57" s="797">
        <f>O57/1000000</f>
        <v>-0.221</v>
      </c>
      <c r="Q57" s="729"/>
    </row>
    <row r="58" spans="1:17" s="362" customFormat="1" ht="15.95" customHeight="1">
      <c r="A58" s="269">
        <v>38</v>
      </c>
      <c r="B58" s="244" t="s">
        <v>161</v>
      </c>
      <c r="C58" s="273">
        <v>5295146</v>
      </c>
      <c r="D58" s="273" t="s">
        <v>12</v>
      </c>
      <c r="E58" s="273" t="s">
        <v>300</v>
      </c>
      <c r="F58" s="278">
        <v>-1000</v>
      </c>
      <c r="G58" s="252">
        <v>8781</v>
      </c>
      <c r="H58" s="253">
        <v>8674</v>
      </c>
      <c r="I58" s="273">
        <f>G58-H58</f>
        <v>107</v>
      </c>
      <c r="J58" s="273">
        <f>$F58*I58</f>
        <v>-107000</v>
      </c>
      <c r="K58" s="773">
        <f>J58/1000000</f>
        <v>-0.107</v>
      </c>
      <c r="L58" s="252">
        <v>969722</v>
      </c>
      <c r="M58" s="253">
        <v>969564</v>
      </c>
      <c r="N58" s="273">
        <f>L58-M58</f>
        <v>158</v>
      </c>
      <c r="O58" s="273">
        <f>$F58*N58</f>
        <v>-158000</v>
      </c>
      <c r="P58" s="773">
        <f>O58/1000000</f>
        <v>-0.158</v>
      </c>
      <c r="Q58" s="252"/>
    </row>
    <row r="59" spans="1:17" s="362" customFormat="1" ht="15.95" customHeight="1">
      <c r="A59" s="269"/>
      <c r="B59" s="271" t="s">
        <v>468</v>
      </c>
      <c r="C59" s="273"/>
      <c r="D59" s="273"/>
      <c r="E59" s="273"/>
      <c r="F59" s="278"/>
      <c r="G59" s="252"/>
      <c r="H59" s="253"/>
      <c r="I59" s="273"/>
      <c r="J59" s="273"/>
      <c r="K59" s="795"/>
      <c r="L59" s="253"/>
      <c r="M59" s="253"/>
      <c r="N59" s="273"/>
      <c r="O59" s="273"/>
      <c r="P59" s="795"/>
      <c r="Q59" s="729"/>
    </row>
    <row r="60" spans="1:17" s="362" customFormat="1" ht="15.95" customHeight="1">
      <c r="A60" s="269">
        <v>39</v>
      </c>
      <c r="B60" s="270" t="s">
        <v>469</v>
      </c>
      <c r="C60" s="273" t="s">
        <v>471</v>
      </c>
      <c r="D60" s="258" t="s">
        <v>438</v>
      </c>
      <c r="E60" s="244" t="s">
        <v>300</v>
      </c>
      <c r="F60" s="278">
        <v>-1</v>
      </c>
      <c r="G60" s="252">
        <v>1618000</v>
      </c>
      <c r="H60" s="253">
        <v>1618000</v>
      </c>
      <c r="I60" s="204">
        <f>G60-H60</f>
        <v>0</v>
      </c>
      <c r="J60" s="204">
        <f>$F60*I60</f>
        <v>0</v>
      </c>
      <c r="K60" s="797">
        <f>J60/1000000</f>
        <v>0</v>
      </c>
      <c r="L60" s="252">
        <v>248000</v>
      </c>
      <c r="M60" s="253">
        <v>97000</v>
      </c>
      <c r="N60" s="204">
        <f>L60-M60</f>
        <v>151000</v>
      </c>
      <c r="O60" s="204">
        <f>$F60*N60</f>
        <v>-151000</v>
      </c>
      <c r="P60" s="797">
        <f>O60/1000000</f>
        <v>-0.151</v>
      </c>
      <c r="Q60" s="729"/>
    </row>
    <row r="61" spans="1:17" s="362" customFormat="1" ht="15.95" customHeight="1">
      <c r="A61" s="269">
        <v>40</v>
      </c>
      <c r="B61" s="270" t="s">
        <v>470</v>
      </c>
      <c r="C61" s="273" t="s">
        <v>472</v>
      </c>
      <c r="D61" s="258" t="s">
        <v>438</v>
      </c>
      <c r="E61" s="244" t="s">
        <v>300</v>
      </c>
      <c r="F61" s="278">
        <v>-1</v>
      </c>
      <c r="G61" s="252">
        <v>4238000.13</v>
      </c>
      <c r="H61" s="253">
        <v>4238000.13</v>
      </c>
      <c r="I61" s="273">
        <f>G61-H61</f>
        <v>0</v>
      </c>
      <c r="J61" s="273">
        <f>$F61*I61</f>
        <v>0</v>
      </c>
      <c r="K61" s="773">
        <f>J61/1000000</f>
        <v>0</v>
      </c>
      <c r="L61" s="252">
        <v>450000</v>
      </c>
      <c r="M61" s="253">
        <v>107000</v>
      </c>
      <c r="N61" s="273">
        <f>L61-M61</f>
        <v>343000</v>
      </c>
      <c r="O61" s="273">
        <f>$F61*N61</f>
        <v>-343000</v>
      </c>
      <c r="P61" s="773">
        <f>O61/1000000</f>
        <v>-0.34300000000000003</v>
      </c>
      <c r="Q61" s="729"/>
    </row>
    <row r="62" spans="1:17" s="335" customFormat="1" ht="6" customHeight="1" thickBot="1">
      <c r="A62" s="516"/>
      <c r="B62" s="553"/>
      <c r="C62" s="274"/>
      <c r="D62" s="916"/>
      <c r="E62" s="367"/>
      <c r="F62" s="917"/>
      <c r="G62" s="337"/>
      <c r="H62" s="338"/>
      <c r="I62" s="918"/>
      <c r="J62" s="918"/>
      <c r="K62" s="919"/>
      <c r="L62" s="338"/>
      <c r="M62" s="338"/>
      <c r="N62" s="918"/>
      <c r="O62" s="918"/>
      <c r="P62" s="919"/>
      <c r="Q62" s="409"/>
    </row>
    <row r="63" spans="1:17" s="335" customFormat="1" ht="15" customHeight="1" thickTop="1">
      <c r="B63" s="11" t="s">
        <v>128</v>
      </c>
      <c r="F63" s="442"/>
      <c r="G63" s="253"/>
      <c r="H63" s="253"/>
      <c r="I63" s="401"/>
      <c r="J63" s="401"/>
      <c r="K63" s="801">
        <f>SUM(K8:K62)-K34</f>
        <v>-0.56743130999999991</v>
      </c>
      <c r="N63" s="401"/>
      <c r="O63" s="401"/>
      <c r="P63" s="801">
        <f>SUM(P8:P62)-P34</f>
        <v>-16.659278880000002</v>
      </c>
    </row>
    <row r="64" spans="1:17" s="335" customFormat="1" ht="1.5" customHeight="1">
      <c r="B64" s="11"/>
      <c r="F64" s="442"/>
      <c r="G64" s="253"/>
      <c r="H64" s="253"/>
      <c r="I64" s="401"/>
      <c r="J64" s="401"/>
      <c r="K64" s="802"/>
      <c r="N64" s="401"/>
      <c r="O64" s="401"/>
      <c r="P64" s="802"/>
    </row>
    <row r="65" spans="1:17" s="335" customFormat="1" ht="16.5">
      <c r="B65" s="11" t="s">
        <v>129</v>
      </c>
      <c r="F65" s="442"/>
      <c r="G65" s="253"/>
      <c r="H65" s="253"/>
      <c r="I65" s="401"/>
      <c r="J65" s="401"/>
      <c r="K65" s="801">
        <f>SUM(K63:K64)</f>
        <v>-0.56743130999999991</v>
      </c>
      <c r="N65" s="401"/>
      <c r="O65" s="401"/>
      <c r="P65" s="801">
        <f>SUM(P63:P64)</f>
        <v>-16.659278880000002</v>
      </c>
    </row>
    <row r="66" spans="1:17" s="335" customFormat="1" ht="15">
      <c r="F66" s="442"/>
      <c r="G66" s="253"/>
      <c r="H66" s="253"/>
      <c r="K66" s="503"/>
      <c r="P66" s="503"/>
    </row>
    <row r="67" spans="1:17" s="335" customFormat="1" ht="15">
      <c r="F67" s="442"/>
      <c r="G67" s="253"/>
      <c r="H67" s="253"/>
      <c r="K67" s="503"/>
      <c r="P67" s="503"/>
      <c r="Q67" s="611" t="str">
        <f>NDPL!$Q$1</f>
        <v>JUNE-2024</v>
      </c>
    </row>
    <row r="68" spans="1:17" s="335" customFormat="1" ht="15">
      <c r="F68" s="442"/>
      <c r="G68" s="253"/>
      <c r="H68" s="253"/>
      <c r="K68" s="503"/>
      <c r="P68" s="503"/>
    </row>
    <row r="69" spans="1:17" s="335" customFormat="1" ht="15">
      <c r="F69" s="442"/>
      <c r="G69" s="253"/>
      <c r="H69" s="253"/>
      <c r="K69" s="503"/>
      <c r="P69" s="503"/>
      <c r="Q69" s="611"/>
    </row>
    <row r="70" spans="1:17" s="335" customFormat="1" ht="18.75" thickBot="1">
      <c r="A70" s="70" t="s">
        <v>219</v>
      </c>
      <c r="F70" s="442"/>
      <c r="G70" s="612"/>
      <c r="H70" s="612"/>
      <c r="I70" s="35" t="s">
        <v>7</v>
      </c>
      <c r="J70" s="362"/>
      <c r="K70" s="771"/>
      <c r="L70" s="362"/>
      <c r="M70" s="362"/>
      <c r="N70" s="35" t="s">
        <v>348</v>
      </c>
      <c r="O70" s="362"/>
      <c r="P70" s="771"/>
    </row>
    <row r="71" spans="1:17" s="335" customFormat="1" ht="39.75" thickTop="1" thickBot="1">
      <c r="A71" s="378" t="s">
        <v>8</v>
      </c>
      <c r="B71" s="379" t="s">
        <v>9</v>
      </c>
      <c r="C71" s="380" t="s">
        <v>1</v>
      </c>
      <c r="D71" s="380" t="s">
        <v>2</v>
      </c>
      <c r="E71" s="380" t="s">
        <v>3</v>
      </c>
      <c r="F71" s="380" t="s">
        <v>10</v>
      </c>
      <c r="G71" s="378" t="str">
        <f>NDPL!G5</f>
        <v>FINAL READING 30/06/2024</v>
      </c>
      <c r="H71" s="380" t="str">
        <f>NDPL!H5</f>
        <v>INTIAL READING 01/06/2024</v>
      </c>
      <c r="I71" s="380" t="s">
        <v>4</v>
      </c>
      <c r="J71" s="380" t="s">
        <v>5</v>
      </c>
      <c r="K71" s="780" t="s">
        <v>6</v>
      </c>
      <c r="L71" s="378" t="str">
        <f>NDPL!G5</f>
        <v>FINAL READING 30/06/2024</v>
      </c>
      <c r="M71" s="380" t="str">
        <f>NDPL!H5</f>
        <v>INTIAL READING 01/06/2024</v>
      </c>
      <c r="N71" s="380" t="s">
        <v>4</v>
      </c>
      <c r="O71" s="380" t="s">
        <v>5</v>
      </c>
      <c r="P71" s="780" t="s">
        <v>6</v>
      </c>
      <c r="Q71" s="396" t="s">
        <v>266</v>
      </c>
    </row>
    <row r="72" spans="1:17" s="335" customFormat="1" ht="17.25" thickTop="1" thickBot="1">
      <c r="A72" s="597"/>
      <c r="B72" s="613"/>
      <c r="C72" s="597"/>
      <c r="D72" s="597"/>
      <c r="E72" s="597"/>
      <c r="F72" s="614"/>
      <c r="G72" s="597"/>
      <c r="H72" s="597"/>
      <c r="I72" s="597"/>
      <c r="J72" s="597"/>
      <c r="K72" s="803"/>
      <c r="L72" s="597"/>
      <c r="M72" s="597"/>
      <c r="N72" s="597"/>
      <c r="O72" s="597"/>
      <c r="P72" s="803"/>
    </row>
    <row r="73" spans="1:17" s="335" customFormat="1" ht="15.95" customHeight="1" thickTop="1">
      <c r="A73" s="267"/>
      <c r="B73" s="268" t="s">
        <v>116</v>
      </c>
      <c r="C73" s="26"/>
      <c r="D73" s="26"/>
      <c r="E73" s="26"/>
      <c r="F73" s="245"/>
      <c r="G73" s="19"/>
      <c r="H73" s="344"/>
      <c r="I73" s="344"/>
      <c r="J73" s="344"/>
      <c r="K73" s="774"/>
      <c r="L73" s="19"/>
      <c r="M73" s="344"/>
      <c r="N73" s="344"/>
      <c r="O73" s="344"/>
      <c r="P73" s="774"/>
      <c r="Q73" s="400"/>
    </row>
    <row r="74" spans="1:17" s="335" customFormat="1" ht="15.95" customHeight="1">
      <c r="A74" s="269">
        <v>1</v>
      </c>
      <c r="B74" s="270" t="s">
        <v>14</v>
      </c>
      <c r="C74" s="273">
        <v>4864977</v>
      </c>
      <c r="D74" s="30" t="s">
        <v>12</v>
      </c>
      <c r="E74" s="31" t="s">
        <v>300</v>
      </c>
      <c r="F74" s="278">
        <v>-1000</v>
      </c>
      <c r="G74" s="252">
        <v>1913</v>
      </c>
      <c r="H74" s="253">
        <v>1913</v>
      </c>
      <c r="I74" s="253">
        <f>G74-H74</f>
        <v>0</v>
      </c>
      <c r="J74" s="253">
        <f>$F74*I74</f>
        <v>0</v>
      </c>
      <c r="K74" s="767">
        <f>J74/1000000</f>
        <v>0</v>
      </c>
      <c r="L74" s="252">
        <v>1421</v>
      </c>
      <c r="M74" s="253">
        <v>1280</v>
      </c>
      <c r="N74" s="253">
        <f>L74-M74</f>
        <v>141</v>
      </c>
      <c r="O74" s="253">
        <f>$F74*N74</f>
        <v>-141000</v>
      </c>
      <c r="P74" s="767">
        <f>O74/1000000</f>
        <v>-0.14099999999999999</v>
      </c>
      <c r="Q74" s="347"/>
    </row>
    <row r="75" spans="1:17" s="335" customFormat="1" ht="15.95" customHeight="1">
      <c r="A75" s="269">
        <v>2</v>
      </c>
      <c r="B75" s="270" t="s">
        <v>15</v>
      </c>
      <c r="C75" s="273">
        <v>4864939</v>
      </c>
      <c r="D75" s="30" t="s">
        <v>12</v>
      </c>
      <c r="E75" s="31" t="s">
        <v>300</v>
      </c>
      <c r="F75" s="278">
        <v>-1000</v>
      </c>
      <c r="G75" s="252">
        <v>1458</v>
      </c>
      <c r="H75" s="253">
        <v>1458</v>
      </c>
      <c r="I75" s="253">
        <f>G75-H75</f>
        <v>0</v>
      </c>
      <c r="J75" s="253">
        <f>$F75*I75</f>
        <v>0</v>
      </c>
      <c r="K75" s="767">
        <f>J75/1000000</f>
        <v>0</v>
      </c>
      <c r="L75" s="252">
        <v>1721</v>
      </c>
      <c r="M75" s="253">
        <v>1433</v>
      </c>
      <c r="N75" s="253">
        <f>L75-M75</f>
        <v>288</v>
      </c>
      <c r="O75" s="253">
        <f>$F75*N75</f>
        <v>-288000</v>
      </c>
      <c r="P75" s="767">
        <f>O75/1000000</f>
        <v>-0.28799999999999998</v>
      </c>
      <c r="Q75" s="347"/>
    </row>
    <row r="76" spans="1:17" s="335" customFormat="1" ht="15">
      <c r="A76" s="269">
        <v>3</v>
      </c>
      <c r="B76" s="270" t="s">
        <v>16</v>
      </c>
      <c r="C76" s="273">
        <v>5100230</v>
      </c>
      <c r="D76" s="30" t="s">
        <v>12</v>
      </c>
      <c r="E76" s="31" t="s">
        <v>300</v>
      </c>
      <c r="F76" s="278">
        <v>-1000</v>
      </c>
      <c r="G76" s="252">
        <v>904</v>
      </c>
      <c r="H76" s="253">
        <v>904</v>
      </c>
      <c r="I76" s="253">
        <f>G76-H76</f>
        <v>0</v>
      </c>
      <c r="J76" s="253">
        <f>$F76*I76</f>
        <v>0</v>
      </c>
      <c r="K76" s="767">
        <f>J76/1000000</f>
        <v>0</v>
      </c>
      <c r="L76" s="252">
        <v>714</v>
      </c>
      <c r="M76" s="253">
        <v>671</v>
      </c>
      <c r="N76" s="253">
        <f>L76-M76</f>
        <v>43</v>
      </c>
      <c r="O76" s="253">
        <f>$F76*N76</f>
        <v>-43000</v>
      </c>
      <c r="P76" s="767">
        <f>O76/1000000</f>
        <v>-4.2999999999999997E-2</v>
      </c>
      <c r="Q76" s="336"/>
    </row>
    <row r="77" spans="1:17" s="335" customFormat="1" ht="15">
      <c r="A77" s="269">
        <v>4</v>
      </c>
      <c r="B77" s="270" t="s">
        <v>151</v>
      </c>
      <c r="C77" s="273">
        <v>4864812</v>
      </c>
      <c r="D77" s="30" t="s">
        <v>12</v>
      </c>
      <c r="E77" s="31" t="s">
        <v>300</v>
      </c>
      <c r="F77" s="278">
        <v>-1000</v>
      </c>
      <c r="G77" s="252">
        <v>4756</v>
      </c>
      <c r="H77" s="253">
        <v>4761</v>
      </c>
      <c r="I77" s="253">
        <f>G77-H77</f>
        <v>-5</v>
      </c>
      <c r="J77" s="253">
        <f>$F77*I77</f>
        <v>5000</v>
      </c>
      <c r="K77" s="767">
        <f>J77/1000000</f>
        <v>5.0000000000000001E-3</v>
      </c>
      <c r="L77" s="252">
        <v>999918</v>
      </c>
      <c r="M77" s="253">
        <v>999947</v>
      </c>
      <c r="N77" s="253">
        <f>L77-M77</f>
        <v>-29</v>
      </c>
      <c r="O77" s="253">
        <f>$F77*N77</f>
        <v>29000</v>
      </c>
      <c r="P77" s="767">
        <f>O77/1000000</f>
        <v>2.9000000000000001E-2</v>
      </c>
      <c r="Q77" s="572"/>
    </row>
    <row r="78" spans="1:17" s="335" customFormat="1" ht="15.95" customHeight="1">
      <c r="A78" s="269"/>
      <c r="B78" s="271" t="s">
        <v>117</v>
      </c>
      <c r="C78" s="273"/>
      <c r="D78" s="33"/>
      <c r="E78" s="33"/>
      <c r="F78" s="278"/>
      <c r="G78" s="252"/>
      <c r="H78" s="253"/>
      <c r="I78" s="350"/>
      <c r="J78" s="350"/>
      <c r="K78" s="804"/>
      <c r="L78" s="252"/>
      <c r="M78" s="253"/>
      <c r="N78" s="350"/>
      <c r="O78" s="350"/>
      <c r="P78" s="804"/>
      <c r="Q78" s="339"/>
    </row>
    <row r="79" spans="1:17" s="335" customFormat="1" ht="15" customHeight="1">
      <c r="A79" s="269">
        <v>5</v>
      </c>
      <c r="B79" s="270" t="s">
        <v>118</v>
      </c>
      <c r="C79" s="273">
        <v>4864978</v>
      </c>
      <c r="D79" s="30" t="s">
        <v>12</v>
      </c>
      <c r="E79" s="31" t="s">
        <v>300</v>
      </c>
      <c r="F79" s="278">
        <v>-1000</v>
      </c>
      <c r="G79" s="252">
        <v>41972</v>
      </c>
      <c r="H79" s="253">
        <v>41972</v>
      </c>
      <c r="I79" s="350">
        <f>G79-H79</f>
        <v>0</v>
      </c>
      <c r="J79" s="350">
        <f>$F79*I79</f>
        <v>0</v>
      </c>
      <c r="K79" s="804">
        <f>J79/1000000</f>
        <v>0</v>
      </c>
      <c r="L79" s="252">
        <v>2923</v>
      </c>
      <c r="M79" s="253">
        <v>1389</v>
      </c>
      <c r="N79" s="350">
        <f>L79-M79</f>
        <v>1534</v>
      </c>
      <c r="O79" s="350">
        <f>$F79*N79</f>
        <v>-1534000</v>
      </c>
      <c r="P79" s="804">
        <f>O79/1000000</f>
        <v>-1.534</v>
      </c>
      <c r="Q79" s="339"/>
    </row>
    <row r="80" spans="1:17" s="335" customFormat="1" ht="15" customHeight="1">
      <c r="A80" s="269">
        <v>6</v>
      </c>
      <c r="B80" s="270" t="s">
        <v>119</v>
      </c>
      <c r="C80" s="273">
        <v>5128466</v>
      </c>
      <c r="D80" s="30" t="s">
        <v>12</v>
      </c>
      <c r="E80" s="31" t="s">
        <v>300</v>
      </c>
      <c r="F80" s="278">
        <v>-500</v>
      </c>
      <c r="G80" s="252">
        <v>25334</v>
      </c>
      <c r="H80" s="253">
        <v>25334</v>
      </c>
      <c r="I80" s="350">
        <f>G80-H80</f>
        <v>0</v>
      </c>
      <c r="J80" s="350">
        <f>$F80*I80</f>
        <v>0</v>
      </c>
      <c r="K80" s="804">
        <f>J80/1000000</f>
        <v>0</v>
      </c>
      <c r="L80" s="252">
        <v>7341</v>
      </c>
      <c r="M80" s="253">
        <v>4185</v>
      </c>
      <c r="N80" s="350">
        <f>L80-M80</f>
        <v>3156</v>
      </c>
      <c r="O80" s="350">
        <f>$F80*N80</f>
        <v>-1578000</v>
      </c>
      <c r="P80" s="804">
        <f>O80/1000000</f>
        <v>-1.5780000000000001</v>
      </c>
      <c r="Q80" s="339"/>
    </row>
    <row r="81" spans="1:17" s="335" customFormat="1" ht="15" customHeight="1">
      <c r="A81" s="269">
        <v>7</v>
      </c>
      <c r="B81" s="270" t="s">
        <v>120</v>
      </c>
      <c r="C81" s="273">
        <v>4864973</v>
      </c>
      <c r="D81" s="30" t="s">
        <v>12</v>
      </c>
      <c r="E81" s="31" t="s">
        <v>300</v>
      </c>
      <c r="F81" s="278">
        <v>-1000</v>
      </c>
      <c r="G81" s="252">
        <v>494</v>
      </c>
      <c r="H81" s="253">
        <v>474</v>
      </c>
      <c r="I81" s="350">
        <f>G81-H81</f>
        <v>20</v>
      </c>
      <c r="J81" s="350">
        <f>$F81*I81</f>
        <v>-20000</v>
      </c>
      <c r="K81" s="804">
        <f>J81/1000000</f>
        <v>-0.02</v>
      </c>
      <c r="L81" s="252">
        <v>1487</v>
      </c>
      <c r="M81" s="253">
        <v>919</v>
      </c>
      <c r="N81" s="350">
        <f>L81-M81</f>
        <v>568</v>
      </c>
      <c r="O81" s="350">
        <f>$F81*N81</f>
        <v>-568000</v>
      </c>
      <c r="P81" s="804">
        <f>O81/1000000</f>
        <v>-0.56799999999999995</v>
      </c>
      <c r="Q81" s="339"/>
    </row>
    <row r="82" spans="1:17" s="369" customFormat="1" ht="15" customHeight="1">
      <c r="A82" s="742">
        <v>8</v>
      </c>
      <c r="B82" s="743" t="s">
        <v>497</v>
      </c>
      <c r="C82" s="745">
        <v>5128414</v>
      </c>
      <c r="D82" s="48" t="s">
        <v>12</v>
      </c>
      <c r="E82" s="49" t="s">
        <v>300</v>
      </c>
      <c r="F82" s="278">
        <v>-1000</v>
      </c>
      <c r="G82" s="252">
        <v>145</v>
      </c>
      <c r="H82" s="253">
        <v>141</v>
      </c>
      <c r="I82" s="350">
        <f>G82-H82</f>
        <v>4</v>
      </c>
      <c r="J82" s="350">
        <f>$F82*I82</f>
        <v>-4000</v>
      </c>
      <c r="K82" s="804">
        <f>J82/1000000</f>
        <v>-4.0000000000000001E-3</v>
      </c>
      <c r="L82" s="252">
        <v>101</v>
      </c>
      <c r="M82" s="253">
        <v>344</v>
      </c>
      <c r="N82" s="350">
        <f>L82-M82</f>
        <v>-243</v>
      </c>
      <c r="O82" s="350">
        <f>$F82*N82</f>
        <v>243000</v>
      </c>
      <c r="P82" s="804">
        <f>O82/1000000</f>
        <v>0.24299999999999999</v>
      </c>
      <c r="Q82" s="464"/>
    </row>
    <row r="83" spans="1:17" s="335" customFormat="1" ht="15.75" customHeight="1">
      <c r="A83" s="269">
        <v>9</v>
      </c>
      <c r="B83" s="270" t="s">
        <v>121</v>
      </c>
      <c r="C83" s="273">
        <v>4865024</v>
      </c>
      <c r="D83" s="30" t="s">
        <v>12</v>
      </c>
      <c r="E83" s="31" t="s">
        <v>300</v>
      </c>
      <c r="F83" s="278">
        <v>-1000</v>
      </c>
      <c r="G83" s="252">
        <v>2025</v>
      </c>
      <c r="H83" s="253">
        <v>2033</v>
      </c>
      <c r="I83" s="253">
        <f>G83-H83</f>
        <v>-8</v>
      </c>
      <c r="J83" s="253">
        <f>$F83*I83</f>
        <v>8000</v>
      </c>
      <c r="K83" s="767">
        <f>J83/1000000</f>
        <v>8.0000000000000002E-3</v>
      </c>
      <c r="L83" s="252">
        <v>224</v>
      </c>
      <c r="M83" s="253">
        <v>471</v>
      </c>
      <c r="N83" s="253">
        <f>L83-M83</f>
        <v>-247</v>
      </c>
      <c r="O83" s="253">
        <f>$F83*N83</f>
        <v>247000</v>
      </c>
      <c r="P83" s="767">
        <f>O83/1000000</f>
        <v>0.247</v>
      </c>
      <c r="Q83" s="572"/>
    </row>
    <row r="84" spans="1:17" s="335" customFormat="1" ht="15.75" customHeight="1">
      <c r="A84" s="269"/>
      <c r="B84" s="272" t="s">
        <v>122</v>
      </c>
      <c r="C84" s="273"/>
      <c r="D84" s="30"/>
      <c r="E84" s="30"/>
      <c r="F84" s="278"/>
      <c r="G84" s="252"/>
      <c r="H84" s="253"/>
      <c r="I84" s="350"/>
      <c r="J84" s="350"/>
      <c r="K84" s="804"/>
      <c r="L84" s="252"/>
      <c r="M84" s="253"/>
      <c r="N84" s="350"/>
      <c r="O84" s="350"/>
      <c r="P84" s="804"/>
      <c r="Q84" s="339"/>
    </row>
    <row r="85" spans="1:17" s="335" customFormat="1" ht="15.95" customHeight="1">
      <c r="A85" s="269">
        <v>10</v>
      </c>
      <c r="B85" s="270" t="s">
        <v>123</v>
      </c>
      <c r="C85" s="273">
        <v>5128441</v>
      </c>
      <c r="D85" s="30" t="s">
        <v>12</v>
      </c>
      <c r="E85" s="31" t="s">
        <v>300</v>
      </c>
      <c r="F85" s="278">
        <v>-1000</v>
      </c>
      <c r="G85" s="252">
        <v>249</v>
      </c>
      <c r="H85" s="253">
        <v>249</v>
      </c>
      <c r="I85" s="350">
        <f>G85-H85</f>
        <v>0</v>
      </c>
      <c r="J85" s="350">
        <f>$F85*I85</f>
        <v>0</v>
      </c>
      <c r="K85" s="804">
        <f>J85/1000000</f>
        <v>0</v>
      </c>
      <c r="L85" s="252">
        <v>2035</v>
      </c>
      <c r="M85" s="253">
        <v>1768</v>
      </c>
      <c r="N85" s="350">
        <f>L85-M85</f>
        <v>267</v>
      </c>
      <c r="O85" s="350">
        <f>$F85*N85</f>
        <v>-267000</v>
      </c>
      <c r="P85" s="804">
        <f>O85/1000000</f>
        <v>-0.26700000000000002</v>
      </c>
      <c r="Q85" s="464"/>
    </row>
    <row r="86" spans="1:17" s="335" customFormat="1" ht="15.95" customHeight="1">
      <c r="A86" s="269">
        <v>11</v>
      </c>
      <c r="B86" s="270" t="s">
        <v>124</v>
      </c>
      <c r="C86" s="273">
        <v>5128429</v>
      </c>
      <c r="D86" s="30" t="s">
        <v>12</v>
      </c>
      <c r="E86" s="31" t="s">
        <v>300</v>
      </c>
      <c r="F86" s="278">
        <v>-1000</v>
      </c>
      <c r="G86" s="252">
        <v>1693</v>
      </c>
      <c r="H86" s="253">
        <v>1691</v>
      </c>
      <c r="I86" s="350">
        <f>G86-H86</f>
        <v>2</v>
      </c>
      <c r="J86" s="350">
        <f>$F86*I86</f>
        <v>-2000</v>
      </c>
      <c r="K86" s="804">
        <f>J86/1000000</f>
        <v>-2E-3</v>
      </c>
      <c r="L86" s="252">
        <v>2856</v>
      </c>
      <c r="M86" s="253">
        <v>2774</v>
      </c>
      <c r="N86" s="350">
        <f>L86-M86</f>
        <v>82</v>
      </c>
      <c r="O86" s="350">
        <f>$F86*N86</f>
        <v>-82000</v>
      </c>
      <c r="P86" s="804">
        <f>O86/1000000</f>
        <v>-8.2000000000000003E-2</v>
      </c>
      <c r="Q86" s="347"/>
    </row>
    <row r="87" spans="1:17" s="335" customFormat="1" ht="15.95" customHeight="1">
      <c r="A87" s="269"/>
      <c r="B87" s="271" t="s">
        <v>125</v>
      </c>
      <c r="C87" s="273"/>
      <c r="D87" s="33"/>
      <c r="E87" s="33"/>
      <c r="F87" s="278"/>
      <c r="G87" s="252"/>
      <c r="H87" s="253"/>
      <c r="I87" s="350"/>
      <c r="J87" s="350"/>
      <c r="K87" s="804"/>
      <c r="L87" s="252"/>
      <c r="M87" s="253"/>
      <c r="N87" s="350"/>
      <c r="O87" s="350"/>
      <c r="P87" s="804"/>
      <c r="Q87" s="339"/>
    </row>
    <row r="88" spans="1:17" s="335" customFormat="1" ht="19.5" customHeight="1">
      <c r="A88" s="269">
        <v>12</v>
      </c>
      <c r="B88" s="270" t="s">
        <v>126</v>
      </c>
      <c r="C88" s="273">
        <v>4864838</v>
      </c>
      <c r="D88" s="30" t="s">
        <v>12</v>
      </c>
      <c r="E88" s="31" t="s">
        <v>300</v>
      </c>
      <c r="F88" s="278">
        <v>-5000</v>
      </c>
      <c r="G88" s="252">
        <v>14843</v>
      </c>
      <c r="H88" s="253">
        <v>14385</v>
      </c>
      <c r="I88" s="350">
        <f>G88-H88</f>
        <v>458</v>
      </c>
      <c r="J88" s="350">
        <f>$F88*I88</f>
        <v>-2290000</v>
      </c>
      <c r="K88" s="804">
        <f>J88/1000000</f>
        <v>-2.29</v>
      </c>
      <c r="L88" s="252">
        <v>1594</v>
      </c>
      <c r="M88" s="253">
        <v>1590</v>
      </c>
      <c r="N88" s="350">
        <f>L88-M88</f>
        <v>4</v>
      </c>
      <c r="O88" s="350">
        <f>$F88*N88</f>
        <v>-20000</v>
      </c>
      <c r="P88" s="804">
        <f>O88/1000000</f>
        <v>-0.02</v>
      </c>
      <c r="Q88" s="346"/>
    </row>
    <row r="89" spans="1:17" s="335" customFormat="1" ht="19.5" customHeight="1">
      <c r="A89" s="269">
        <v>13</v>
      </c>
      <c r="B89" s="270" t="s">
        <v>127</v>
      </c>
      <c r="C89" s="273">
        <v>4864910</v>
      </c>
      <c r="D89" s="30" t="s">
        <v>12</v>
      </c>
      <c r="E89" s="31" t="s">
        <v>300</v>
      </c>
      <c r="F89" s="278">
        <v>-1000</v>
      </c>
      <c r="G89" s="252">
        <v>18897</v>
      </c>
      <c r="H89" s="253">
        <v>18599</v>
      </c>
      <c r="I89" s="253">
        <f>G89-H89</f>
        <v>298</v>
      </c>
      <c r="J89" s="253">
        <f>$F89*I89</f>
        <v>-298000</v>
      </c>
      <c r="K89" s="767">
        <f>J89/1000000</f>
        <v>-0.29799999999999999</v>
      </c>
      <c r="L89" s="252">
        <v>38</v>
      </c>
      <c r="M89" s="253">
        <v>32</v>
      </c>
      <c r="N89" s="253">
        <f>L89-M89</f>
        <v>6</v>
      </c>
      <c r="O89" s="253">
        <f>$F89*N89</f>
        <v>-6000</v>
      </c>
      <c r="P89" s="767">
        <f>O89/1000000</f>
        <v>-6.0000000000000001E-3</v>
      </c>
      <c r="Q89" s="511"/>
    </row>
    <row r="90" spans="1:17" s="335" customFormat="1" ht="19.5" customHeight="1">
      <c r="A90" s="269">
        <v>14</v>
      </c>
      <c r="B90" s="270" t="s">
        <v>362</v>
      </c>
      <c r="C90" s="273">
        <v>4864931</v>
      </c>
      <c r="D90" s="30" t="s">
        <v>12</v>
      </c>
      <c r="E90" s="31" t="s">
        <v>300</v>
      </c>
      <c r="F90" s="278">
        <v>-1000</v>
      </c>
      <c r="G90" s="252">
        <v>3900</v>
      </c>
      <c r="H90" s="253">
        <v>3127</v>
      </c>
      <c r="I90" s="253">
        <f>G90-H90</f>
        <v>773</v>
      </c>
      <c r="J90" s="253">
        <f>$F90*I90</f>
        <v>-773000</v>
      </c>
      <c r="K90" s="767">
        <f>J90/1000000</f>
        <v>-0.77300000000000002</v>
      </c>
      <c r="L90" s="252">
        <v>912</v>
      </c>
      <c r="M90" s="253">
        <v>912</v>
      </c>
      <c r="N90" s="253">
        <f>L90-M90</f>
        <v>0</v>
      </c>
      <c r="O90" s="253">
        <f>$F90*N90</f>
        <v>0</v>
      </c>
      <c r="P90" s="767">
        <f>O90/1000000</f>
        <v>0</v>
      </c>
      <c r="Q90" s="339"/>
    </row>
    <row r="91" spans="1:17" s="365" customFormat="1" ht="15.75" thickBot="1">
      <c r="A91" s="516"/>
      <c r="B91" s="574"/>
      <c r="C91" s="274"/>
      <c r="D91" s="71"/>
      <c r="E91" s="367"/>
      <c r="F91" s="274"/>
      <c r="G91" s="337"/>
      <c r="H91" s="338"/>
      <c r="I91" s="338"/>
      <c r="J91" s="338"/>
      <c r="K91" s="805"/>
      <c r="L91" s="337"/>
      <c r="M91" s="338"/>
      <c r="N91" s="338"/>
      <c r="O91" s="338"/>
      <c r="P91" s="805"/>
      <c r="Q91" s="575"/>
    </row>
    <row r="92" spans="1:17" s="335" customFormat="1" ht="18.75" thickTop="1">
      <c r="B92" s="225" t="s">
        <v>221</v>
      </c>
      <c r="F92" s="442"/>
      <c r="I92" s="401"/>
      <c r="J92" s="401"/>
      <c r="K92" s="104">
        <f>SUM(K74:K91)</f>
        <v>-3.3740000000000001</v>
      </c>
      <c r="L92" s="362"/>
      <c r="N92" s="401"/>
      <c r="O92" s="401"/>
      <c r="P92" s="104">
        <f>SUM(P74:P91)</f>
        <v>-4.0079999999999991</v>
      </c>
    </row>
    <row r="93" spans="1:17" s="335" customFormat="1" ht="18">
      <c r="B93" s="225"/>
      <c r="F93" s="442"/>
      <c r="I93" s="401"/>
      <c r="J93" s="401"/>
      <c r="K93" s="796"/>
      <c r="L93" s="362"/>
      <c r="N93" s="401"/>
      <c r="O93" s="401"/>
      <c r="P93" s="785"/>
    </row>
    <row r="94" spans="1:17" s="335" customFormat="1" ht="18">
      <c r="B94" s="225" t="s">
        <v>133</v>
      </c>
      <c r="F94" s="442"/>
      <c r="I94" s="401"/>
      <c r="J94" s="401"/>
      <c r="K94" s="104">
        <f>SUM(K92:K93)</f>
        <v>-3.3740000000000001</v>
      </c>
      <c r="L94" s="362"/>
      <c r="N94" s="401"/>
      <c r="O94" s="401"/>
      <c r="P94" s="104">
        <f>SUM(P92:P93)</f>
        <v>-4.0079999999999991</v>
      </c>
    </row>
    <row r="95" spans="1:17" s="335" customFormat="1" ht="15">
      <c r="F95" s="442"/>
      <c r="I95" s="401"/>
      <c r="J95" s="401"/>
      <c r="K95" s="796"/>
      <c r="L95" s="362"/>
      <c r="N95" s="401"/>
      <c r="O95" s="401"/>
      <c r="P95" s="796"/>
    </row>
    <row r="96" spans="1:17" s="335" customFormat="1" ht="15">
      <c r="F96" s="442"/>
      <c r="I96" s="401"/>
      <c r="J96" s="401"/>
      <c r="K96" s="796"/>
      <c r="L96" s="362"/>
      <c r="N96" s="401"/>
      <c r="O96" s="401"/>
      <c r="P96" s="796"/>
    </row>
    <row r="97" spans="1:18" s="335" customFormat="1" ht="15">
      <c r="F97" s="442"/>
      <c r="I97" s="401"/>
      <c r="J97" s="401"/>
      <c r="K97" s="796"/>
      <c r="L97" s="362"/>
      <c r="N97" s="401"/>
      <c r="O97" s="401"/>
      <c r="P97" s="796"/>
      <c r="Q97" s="611" t="str">
        <f>NDPL!Q1</f>
        <v>JUNE-2024</v>
      </c>
      <c r="R97" s="611"/>
    </row>
    <row r="98" spans="1:18" s="335" customFormat="1" ht="18.75" thickBot="1">
      <c r="A98" s="234" t="s">
        <v>220</v>
      </c>
      <c r="F98" s="442"/>
      <c r="G98" s="612"/>
      <c r="H98" s="612"/>
      <c r="I98" s="35" t="s">
        <v>7</v>
      </c>
      <c r="J98" s="362"/>
      <c r="K98" s="771"/>
      <c r="L98" s="362"/>
      <c r="M98" s="362"/>
      <c r="N98" s="35" t="s">
        <v>348</v>
      </c>
      <c r="O98" s="362"/>
      <c r="P98" s="771"/>
    </row>
    <row r="99" spans="1:18" s="335" customFormat="1" ht="48" customHeight="1" thickTop="1" thickBot="1">
      <c r="A99" s="378" t="s">
        <v>8</v>
      </c>
      <c r="B99" s="379" t="s">
        <v>9</v>
      </c>
      <c r="C99" s="380" t="s">
        <v>1</v>
      </c>
      <c r="D99" s="380" t="s">
        <v>2</v>
      </c>
      <c r="E99" s="380" t="s">
        <v>3</v>
      </c>
      <c r="F99" s="380" t="s">
        <v>10</v>
      </c>
      <c r="G99" s="378" t="str">
        <f>NDPL!G5</f>
        <v>FINAL READING 30/06/2024</v>
      </c>
      <c r="H99" s="380" t="str">
        <f>NDPL!H5</f>
        <v>INTIAL READING 01/06/2024</v>
      </c>
      <c r="I99" s="380" t="s">
        <v>4</v>
      </c>
      <c r="J99" s="380" t="s">
        <v>5</v>
      </c>
      <c r="K99" s="780" t="s">
        <v>6</v>
      </c>
      <c r="L99" s="378" t="str">
        <f>NDPL!G5</f>
        <v>FINAL READING 30/06/2024</v>
      </c>
      <c r="M99" s="380" t="str">
        <f>NDPL!H5</f>
        <v>INTIAL READING 01/06/2024</v>
      </c>
      <c r="N99" s="380" t="s">
        <v>4</v>
      </c>
      <c r="O99" s="380" t="s">
        <v>5</v>
      </c>
      <c r="P99" s="780" t="s">
        <v>6</v>
      </c>
      <c r="Q99" s="396" t="s">
        <v>266</v>
      </c>
    </row>
    <row r="100" spans="1:18" s="335" customFormat="1" ht="17.25" thickTop="1" thickBot="1">
      <c r="A100" s="913"/>
      <c r="B100" s="32"/>
      <c r="C100" s="394"/>
      <c r="D100" s="394"/>
      <c r="E100" s="394"/>
      <c r="F100" s="920"/>
      <c r="G100" s="394"/>
      <c r="H100" s="394"/>
      <c r="I100" s="394"/>
      <c r="J100" s="394"/>
      <c r="K100" s="915"/>
      <c r="L100" s="597"/>
      <c r="M100" s="394"/>
      <c r="N100" s="394"/>
      <c r="O100" s="394"/>
      <c r="P100" s="915"/>
    </row>
    <row r="101" spans="1:18" s="335" customFormat="1" ht="15.95" customHeight="1" thickTop="1">
      <c r="A101" s="267"/>
      <c r="B101" s="276" t="s">
        <v>30</v>
      </c>
      <c r="C101" s="733"/>
      <c r="D101" s="65"/>
      <c r="E101" s="72"/>
      <c r="F101" s="246"/>
      <c r="G101" s="21"/>
      <c r="H101" s="344"/>
      <c r="I101" s="404"/>
      <c r="J101" s="404"/>
      <c r="K101" s="921"/>
      <c r="L101" s="345"/>
      <c r="M101" s="344"/>
      <c r="N101" s="404"/>
      <c r="O101" s="404"/>
      <c r="P101" s="921"/>
      <c r="Q101" s="400"/>
    </row>
    <row r="102" spans="1:18" s="335" customFormat="1" ht="15.95" customHeight="1">
      <c r="A102" s="269">
        <v>1</v>
      </c>
      <c r="B102" s="270" t="s">
        <v>31</v>
      </c>
      <c r="C102" s="716">
        <v>4864791</v>
      </c>
      <c r="D102" s="341" t="s">
        <v>12</v>
      </c>
      <c r="E102" s="342" t="s">
        <v>300</v>
      </c>
      <c r="F102" s="278">
        <v>-266.67</v>
      </c>
      <c r="G102" s="252">
        <v>989695</v>
      </c>
      <c r="H102" s="253">
        <v>989703</v>
      </c>
      <c r="I102" s="204">
        <f>G102-H102</f>
        <v>-8</v>
      </c>
      <c r="J102" s="204">
        <f>$F102*I102</f>
        <v>2133.36</v>
      </c>
      <c r="K102" s="797">
        <f>J102/1000000</f>
        <v>2.1333599999999999E-3</v>
      </c>
      <c r="L102" s="252">
        <v>998607</v>
      </c>
      <c r="M102" s="253">
        <v>999469</v>
      </c>
      <c r="N102" s="204">
        <f>L102-M102</f>
        <v>-862</v>
      </c>
      <c r="O102" s="204">
        <f>$F102*N102</f>
        <v>229869.54</v>
      </c>
      <c r="P102" s="797">
        <f>O102/1000000</f>
        <v>0.22986954000000001</v>
      </c>
      <c r="Q102" s="358"/>
    </row>
    <row r="103" spans="1:18" s="335" customFormat="1" ht="15.95" customHeight="1">
      <c r="A103" s="269">
        <v>2</v>
      </c>
      <c r="B103" s="270" t="s">
        <v>32</v>
      </c>
      <c r="C103" s="716">
        <v>4865184</v>
      </c>
      <c r="D103" s="30" t="s">
        <v>12</v>
      </c>
      <c r="E103" s="31" t="s">
        <v>300</v>
      </c>
      <c r="F103" s="278">
        <v>-2000</v>
      </c>
      <c r="G103" s="252">
        <v>6</v>
      </c>
      <c r="H103" s="253">
        <v>6</v>
      </c>
      <c r="I103" s="204">
        <f>G103-H103</f>
        <v>0</v>
      </c>
      <c r="J103" s="204">
        <f>$F103*I103</f>
        <v>0</v>
      </c>
      <c r="K103" s="797">
        <f>J103/1000000</f>
        <v>0</v>
      </c>
      <c r="L103" s="252">
        <v>106</v>
      </c>
      <c r="M103" s="253">
        <v>125</v>
      </c>
      <c r="N103" s="253">
        <f>L103-M103</f>
        <v>-19</v>
      </c>
      <c r="O103" s="253">
        <f>$F103*N103</f>
        <v>38000</v>
      </c>
      <c r="P103" s="767">
        <f>O103/1000000</f>
        <v>3.7999999999999999E-2</v>
      </c>
      <c r="Q103" s="339"/>
    </row>
    <row r="104" spans="1:18" s="335" customFormat="1" ht="15.95" customHeight="1">
      <c r="A104" s="269"/>
      <c r="B104" s="272" t="s">
        <v>327</v>
      </c>
      <c r="C104" s="716"/>
      <c r="D104" s="30"/>
      <c r="E104" s="31"/>
      <c r="F104" s="278"/>
      <c r="G104" s="252"/>
      <c r="H104" s="253"/>
      <c r="I104" s="204"/>
      <c r="J104" s="204"/>
      <c r="K104" s="797"/>
      <c r="L104" s="252"/>
      <c r="M104" s="253"/>
      <c r="N104" s="253"/>
      <c r="O104" s="253"/>
      <c r="P104" s="767"/>
      <c r="Q104" s="339"/>
    </row>
    <row r="105" spans="1:18" s="335" customFormat="1" ht="15">
      <c r="A105" s="269">
        <v>3</v>
      </c>
      <c r="B105" s="244" t="s">
        <v>103</v>
      </c>
      <c r="C105" s="716">
        <v>4865107</v>
      </c>
      <c r="D105" s="33" t="s">
        <v>12</v>
      </c>
      <c r="E105" s="31" t="s">
        <v>300</v>
      </c>
      <c r="F105" s="278">
        <v>-266.66000000000003</v>
      </c>
      <c r="G105" s="252">
        <v>999809</v>
      </c>
      <c r="H105" s="253">
        <v>999808</v>
      </c>
      <c r="I105" s="204">
        <f t="shared" ref="I105:I114" si="12">G105-H105</f>
        <v>1</v>
      </c>
      <c r="J105" s="204">
        <f t="shared" ref="J105:J115" si="13">$F105*I105</f>
        <v>-266.66000000000003</v>
      </c>
      <c r="K105" s="797">
        <f t="shared" ref="K105:K115" si="14">J105/1000000</f>
        <v>-2.6666E-4</v>
      </c>
      <c r="L105" s="252">
        <v>1252</v>
      </c>
      <c r="M105" s="253">
        <v>1454</v>
      </c>
      <c r="N105" s="253">
        <f t="shared" ref="N105:N114" si="15">L105-M105</f>
        <v>-202</v>
      </c>
      <c r="O105" s="253">
        <f t="shared" ref="O105:O115" si="16">$F105*N105</f>
        <v>53865.320000000007</v>
      </c>
      <c r="P105" s="767">
        <f t="shared" ref="P105:P115" si="17">O105/1000000</f>
        <v>5.3865320000000008E-2</v>
      </c>
      <c r="Q105" s="359"/>
    </row>
    <row r="106" spans="1:18" s="335" customFormat="1" ht="15.95" customHeight="1">
      <c r="A106" s="269">
        <v>4</v>
      </c>
      <c r="B106" s="270" t="s">
        <v>104</v>
      </c>
      <c r="C106" s="716">
        <v>4865150</v>
      </c>
      <c r="D106" s="30" t="s">
        <v>12</v>
      </c>
      <c r="E106" s="31" t="s">
        <v>300</v>
      </c>
      <c r="F106" s="278">
        <v>-100</v>
      </c>
      <c r="G106" s="252">
        <v>17425</v>
      </c>
      <c r="H106" s="253">
        <v>17424</v>
      </c>
      <c r="I106" s="204">
        <f>G106-H106</f>
        <v>1</v>
      </c>
      <c r="J106" s="204">
        <f>$F106*I106</f>
        <v>-100</v>
      </c>
      <c r="K106" s="797">
        <f>J106/1000000</f>
        <v>-1E-4</v>
      </c>
      <c r="L106" s="252">
        <v>925</v>
      </c>
      <c r="M106" s="253">
        <v>896</v>
      </c>
      <c r="N106" s="253">
        <f>L106-M106</f>
        <v>29</v>
      </c>
      <c r="O106" s="253">
        <f>$F106*N106</f>
        <v>-2900</v>
      </c>
      <c r="P106" s="767">
        <f>O106/1000000</f>
        <v>-2.8999999999999998E-3</v>
      </c>
      <c r="Q106" s="339"/>
    </row>
    <row r="107" spans="1:18" s="335" customFormat="1" ht="15">
      <c r="A107" s="269">
        <v>5</v>
      </c>
      <c r="B107" s="270" t="s">
        <v>105</v>
      </c>
      <c r="C107" s="716">
        <v>4865136</v>
      </c>
      <c r="D107" s="30" t="s">
        <v>12</v>
      </c>
      <c r="E107" s="31" t="s">
        <v>300</v>
      </c>
      <c r="F107" s="278">
        <v>-200</v>
      </c>
      <c r="G107" s="252">
        <v>966206</v>
      </c>
      <c r="H107" s="253">
        <v>966210</v>
      </c>
      <c r="I107" s="204">
        <f t="shared" si="12"/>
        <v>-4</v>
      </c>
      <c r="J107" s="204">
        <f t="shared" si="13"/>
        <v>800</v>
      </c>
      <c r="K107" s="797">
        <f t="shared" si="14"/>
        <v>8.0000000000000004E-4</v>
      </c>
      <c r="L107" s="252">
        <v>0</v>
      </c>
      <c r="M107" s="253">
        <v>12</v>
      </c>
      <c r="N107" s="253">
        <f t="shared" si="15"/>
        <v>-12</v>
      </c>
      <c r="O107" s="253">
        <f t="shared" si="16"/>
        <v>2400</v>
      </c>
      <c r="P107" s="767">
        <f t="shared" si="17"/>
        <v>2.3999999999999998E-3</v>
      </c>
      <c r="Q107" s="567"/>
    </row>
    <row r="108" spans="1:18" s="335" customFormat="1" ht="15">
      <c r="A108" s="269"/>
      <c r="B108" s="270"/>
      <c r="C108" s="716"/>
      <c r="D108" s="30"/>
      <c r="E108" s="31"/>
      <c r="F108" s="278">
        <v>-200</v>
      </c>
      <c r="G108" s="252"/>
      <c r="H108" s="253"/>
      <c r="I108" s="204"/>
      <c r="J108" s="204"/>
      <c r="K108" s="797"/>
      <c r="L108" s="252">
        <v>999956</v>
      </c>
      <c r="M108" s="253">
        <v>999999</v>
      </c>
      <c r="N108" s="253">
        <f t="shared" si="15"/>
        <v>-43</v>
      </c>
      <c r="O108" s="253">
        <f>$F108*N108</f>
        <v>8600</v>
      </c>
      <c r="P108" s="767">
        <f>O108/1000000</f>
        <v>8.6E-3</v>
      </c>
      <c r="Q108" s="567"/>
    </row>
    <row r="109" spans="1:18" s="335" customFormat="1" ht="15">
      <c r="A109" s="269">
        <v>6</v>
      </c>
      <c r="B109" s="270" t="s">
        <v>106</v>
      </c>
      <c r="C109" s="716">
        <v>4865172</v>
      </c>
      <c r="D109" s="30" t="s">
        <v>12</v>
      </c>
      <c r="E109" s="31" t="s">
        <v>300</v>
      </c>
      <c r="F109" s="278">
        <v>-1000</v>
      </c>
      <c r="G109" s="252">
        <v>47</v>
      </c>
      <c r="H109" s="253">
        <v>47</v>
      </c>
      <c r="I109" s="204">
        <f>G109-H109</f>
        <v>0</v>
      </c>
      <c r="J109" s="204">
        <f>$F109*I109</f>
        <v>0</v>
      </c>
      <c r="K109" s="797">
        <f>J109/1000000</f>
        <v>0</v>
      </c>
      <c r="L109" s="252">
        <v>322</v>
      </c>
      <c r="M109" s="253">
        <v>322</v>
      </c>
      <c r="N109" s="253">
        <f>L109-M109</f>
        <v>0</v>
      </c>
      <c r="O109" s="253">
        <f>$F109*N109</f>
        <v>0</v>
      </c>
      <c r="P109" s="767">
        <f>O109/1000000</f>
        <v>0</v>
      </c>
      <c r="Q109" s="509"/>
    </row>
    <row r="110" spans="1:18" s="335" customFormat="1" ht="15">
      <c r="A110" s="269">
        <v>7</v>
      </c>
      <c r="B110" s="270" t="s">
        <v>107</v>
      </c>
      <c r="C110" s="716">
        <v>4865010</v>
      </c>
      <c r="D110" s="30" t="s">
        <v>12</v>
      </c>
      <c r="E110" s="31" t="s">
        <v>300</v>
      </c>
      <c r="F110" s="278">
        <v>-800</v>
      </c>
      <c r="G110" s="252">
        <v>999796</v>
      </c>
      <c r="H110" s="253">
        <v>999796</v>
      </c>
      <c r="I110" s="204">
        <f>G110-H110</f>
        <v>0</v>
      </c>
      <c r="J110" s="204">
        <f>$F110*I110</f>
        <v>0</v>
      </c>
      <c r="K110" s="797">
        <f>J110/1000000</f>
        <v>0</v>
      </c>
      <c r="L110" s="252">
        <v>1764</v>
      </c>
      <c r="M110" s="253">
        <v>1310</v>
      </c>
      <c r="N110" s="253">
        <f>L110-M110</f>
        <v>454</v>
      </c>
      <c r="O110" s="253">
        <f>$F110*N110</f>
        <v>-363200</v>
      </c>
      <c r="P110" s="767">
        <f>O110/1000000</f>
        <v>-0.36320000000000002</v>
      </c>
      <c r="Q110" s="511"/>
    </row>
    <row r="111" spans="1:18" s="335" customFormat="1" ht="15.95" customHeight="1">
      <c r="A111" s="269">
        <v>8</v>
      </c>
      <c r="B111" s="270" t="s">
        <v>323</v>
      </c>
      <c r="C111" s="716">
        <v>4865004</v>
      </c>
      <c r="D111" s="30" t="s">
        <v>12</v>
      </c>
      <c r="E111" s="31" t="s">
        <v>300</v>
      </c>
      <c r="F111" s="278">
        <v>-800</v>
      </c>
      <c r="G111" s="252">
        <v>928</v>
      </c>
      <c r="H111" s="253">
        <v>925</v>
      </c>
      <c r="I111" s="204">
        <f t="shared" si="12"/>
        <v>3</v>
      </c>
      <c r="J111" s="204">
        <f t="shared" si="13"/>
        <v>-2400</v>
      </c>
      <c r="K111" s="797">
        <f t="shared" si="14"/>
        <v>-2.3999999999999998E-3</v>
      </c>
      <c r="L111" s="252">
        <v>2642</v>
      </c>
      <c r="M111" s="253">
        <v>2320</v>
      </c>
      <c r="N111" s="253">
        <f t="shared" si="15"/>
        <v>322</v>
      </c>
      <c r="O111" s="253">
        <f t="shared" si="16"/>
        <v>-257600</v>
      </c>
      <c r="P111" s="767">
        <f t="shared" si="17"/>
        <v>-0.2576</v>
      </c>
      <c r="Q111" s="359"/>
    </row>
    <row r="112" spans="1:18" s="335" customFormat="1" ht="15.95" customHeight="1">
      <c r="A112" s="269">
        <v>9</v>
      </c>
      <c r="B112" s="270" t="s">
        <v>345</v>
      </c>
      <c r="C112" s="716">
        <v>4865050</v>
      </c>
      <c r="D112" s="30" t="s">
        <v>12</v>
      </c>
      <c r="E112" s="31" t="s">
        <v>300</v>
      </c>
      <c r="F112" s="278">
        <v>-800</v>
      </c>
      <c r="G112" s="252">
        <v>982119</v>
      </c>
      <c r="H112" s="253">
        <v>982119</v>
      </c>
      <c r="I112" s="204">
        <f>G112-H112</f>
        <v>0</v>
      </c>
      <c r="J112" s="204">
        <f t="shared" si="13"/>
        <v>0</v>
      </c>
      <c r="K112" s="797">
        <f t="shared" si="14"/>
        <v>0</v>
      </c>
      <c r="L112" s="252">
        <v>998603</v>
      </c>
      <c r="M112" s="253">
        <v>998603</v>
      </c>
      <c r="N112" s="253">
        <f>L112-M112</f>
        <v>0</v>
      </c>
      <c r="O112" s="253">
        <f t="shared" si="16"/>
        <v>0</v>
      </c>
      <c r="P112" s="767">
        <f t="shared" si="17"/>
        <v>0</v>
      </c>
      <c r="Q112" s="339"/>
    </row>
    <row r="113" spans="1:17" s="335" customFormat="1" ht="15.95" customHeight="1">
      <c r="A113" s="269">
        <v>10</v>
      </c>
      <c r="B113" s="270" t="s">
        <v>344</v>
      </c>
      <c r="C113" s="716">
        <v>4864998</v>
      </c>
      <c r="D113" s="30" t="s">
        <v>12</v>
      </c>
      <c r="E113" s="31" t="s">
        <v>300</v>
      </c>
      <c r="F113" s="278">
        <v>-800</v>
      </c>
      <c r="G113" s="252">
        <v>950267</v>
      </c>
      <c r="H113" s="253">
        <v>950267</v>
      </c>
      <c r="I113" s="204">
        <f t="shared" si="12"/>
        <v>0</v>
      </c>
      <c r="J113" s="204">
        <f t="shared" si="13"/>
        <v>0</v>
      </c>
      <c r="K113" s="797">
        <f t="shared" si="14"/>
        <v>0</v>
      </c>
      <c r="L113" s="252">
        <v>979419</v>
      </c>
      <c r="M113" s="253">
        <v>979419</v>
      </c>
      <c r="N113" s="253">
        <f t="shared" si="15"/>
        <v>0</v>
      </c>
      <c r="O113" s="253">
        <f t="shared" si="16"/>
        <v>0</v>
      </c>
      <c r="P113" s="767">
        <f t="shared" si="17"/>
        <v>0</v>
      </c>
      <c r="Q113" s="339"/>
    </row>
    <row r="114" spans="1:17" s="335" customFormat="1" ht="15.95" customHeight="1">
      <c r="A114" s="269">
        <v>11</v>
      </c>
      <c r="B114" s="270" t="s">
        <v>338</v>
      </c>
      <c r="C114" s="716">
        <v>4864993</v>
      </c>
      <c r="D114" s="129" t="s">
        <v>12</v>
      </c>
      <c r="E114" s="187" t="s">
        <v>300</v>
      </c>
      <c r="F114" s="278">
        <v>-800</v>
      </c>
      <c r="G114" s="252">
        <v>934208</v>
      </c>
      <c r="H114" s="253">
        <v>934215</v>
      </c>
      <c r="I114" s="204">
        <f t="shared" si="12"/>
        <v>-7</v>
      </c>
      <c r="J114" s="204">
        <f t="shared" si="13"/>
        <v>5600</v>
      </c>
      <c r="K114" s="797">
        <f t="shared" si="14"/>
        <v>5.5999999999999999E-3</v>
      </c>
      <c r="L114" s="252">
        <v>987056</v>
      </c>
      <c r="M114" s="253">
        <v>987355</v>
      </c>
      <c r="N114" s="253">
        <f t="shared" si="15"/>
        <v>-299</v>
      </c>
      <c r="O114" s="253">
        <f t="shared" si="16"/>
        <v>239200</v>
      </c>
      <c r="P114" s="767">
        <f t="shared" si="17"/>
        <v>0.2392</v>
      </c>
      <c r="Q114" s="340"/>
    </row>
    <row r="115" spans="1:17" s="335" customFormat="1" ht="15.95" customHeight="1">
      <c r="A115" s="269">
        <v>12</v>
      </c>
      <c r="B115" s="270" t="s">
        <v>379</v>
      </c>
      <c r="C115" s="716">
        <v>5128403</v>
      </c>
      <c r="D115" s="129" t="s">
        <v>12</v>
      </c>
      <c r="E115" s="187" t="s">
        <v>300</v>
      </c>
      <c r="F115" s="278">
        <v>-2000</v>
      </c>
      <c r="G115" s="252">
        <v>991769</v>
      </c>
      <c r="H115" s="253">
        <v>991769</v>
      </c>
      <c r="I115" s="204">
        <f>G115-H115</f>
        <v>0</v>
      </c>
      <c r="J115" s="204">
        <f t="shared" si="13"/>
        <v>0</v>
      </c>
      <c r="K115" s="797">
        <f t="shared" si="14"/>
        <v>0</v>
      </c>
      <c r="L115" s="252">
        <v>997866</v>
      </c>
      <c r="M115" s="253">
        <v>997972</v>
      </c>
      <c r="N115" s="253">
        <f>L115-M115</f>
        <v>-106</v>
      </c>
      <c r="O115" s="253">
        <f t="shared" si="16"/>
        <v>212000</v>
      </c>
      <c r="P115" s="767">
        <f t="shared" si="17"/>
        <v>0.21199999999999999</v>
      </c>
      <c r="Q115" s="360"/>
    </row>
    <row r="116" spans="1:17" s="335" customFormat="1" ht="15.95" customHeight="1">
      <c r="A116" s="269"/>
      <c r="B116" s="271" t="s">
        <v>328</v>
      </c>
      <c r="C116" s="716"/>
      <c r="D116" s="33"/>
      <c r="E116" s="33"/>
      <c r="F116" s="278"/>
      <c r="G116" s="252"/>
      <c r="H116" s="253"/>
      <c r="I116" s="204"/>
      <c r="J116" s="204"/>
      <c r="K116" s="797"/>
      <c r="L116" s="252"/>
      <c r="M116" s="253"/>
      <c r="N116" s="253"/>
      <c r="O116" s="253"/>
      <c r="P116" s="767"/>
      <c r="Q116" s="339"/>
    </row>
    <row r="117" spans="1:17" s="335" customFormat="1" ht="15.95" customHeight="1">
      <c r="A117" s="269">
        <v>13</v>
      </c>
      <c r="B117" s="270" t="s">
        <v>108</v>
      </c>
      <c r="C117" s="716" t="s">
        <v>500</v>
      </c>
      <c r="D117" s="30" t="s">
        <v>432</v>
      </c>
      <c r="E117" s="31" t="s">
        <v>300</v>
      </c>
      <c r="F117" s="512">
        <v>-0.8</v>
      </c>
      <c r="G117" s="252">
        <v>0</v>
      </c>
      <c r="H117" s="253">
        <v>0</v>
      </c>
      <c r="I117" s="204">
        <f>G117-H117</f>
        <v>0</v>
      </c>
      <c r="J117" s="204">
        <f>$F117*I117</f>
        <v>0</v>
      </c>
      <c r="K117" s="797">
        <f>J117/1000000</f>
        <v>0</v>
      </c>
      <c r="L117" s="252">
        <v>0</v>
      </c>
      <c r="M117" s="253">
        <v>0</v>
      </c>
      <c r="N117" s="253">
        <f>L117-M117</f>
        <v>0</v>
      </c>
      <c r="O117" s="253">
        <f>$F117*N117</f>
        <v>0</v>
      </c>
      <c r="P117" s="767">
        <f>O117/1000000</f>
        <v>0</v>
      </c>
      <c r="Q117" s="347"/>
    </row>
    <row r="118" spans="1:17" s="335" customFormat="1" ht="15.95" customHeight="1">
      <c r="A118" s="269"/>
      <c r="B118" s="272" t="s">
        <v>109</v>
      </c>
      <c r="C118" s="716"/>
      <c r="D118" s="30"/>
      <c r="E118" s="30"/>
      <c r="F118" s="278"/>
      <c r="G118" s="252"/>
      <c r="H118" s="253"/>
      <c r="I118" s="204"/>
      <c r="J118" s="204"/>
      <c r="K118" s="797"/>
      <c r="L118" s="252"/>
      <c r="M118" s="253"/>
      <c r="N118" s="253"/>
      <c r="O118" s="253"/>
      <c r="P118" s="767"/>
      <c r="Q118" s="339"/>
    </row>
    <row r="119" spans="1:17" s="335" customFormat="1" ht="15.95" customHeight="1">
      <c r="A119" s="269">
        <v>14</v>
      </c>
      <c r="B119" s="244" t="s">
        <v>42</v>
      </c>
      <c r="C119" s="716">
        <v>4864843</v>
      </c>
      <c r="D119" s="33" t="s">
        <v>12</v>
      </c>
      <c r="E119" s="31" t="s">
        <v>300</v>
      </c>
      <c r="F119" s="278">
        <v>-1000</v>
      </c>
      <c r="G119" s="252">
        <v>991342</v>
      </c>
      <c r="H119" s="253">
        <v>991345</v>
      </c>
      <c r="I119" s="204">
        <f>G119-H119</f>
        <v>-3</v>
      </c>
      <c r="J119" s="204">
        <f>$F119*I119</f>
        <v>3000</v>
      </c>
      <c r="K119" s="797">
        <f>J119/1000000</f>
        <v>3.0000000000000001E-3</v>
      </c>
      <c r="L119" s="252">
        <v>24207</v>
      </c>
      <c r="M119" s="253">
        <v>24256</v>
      </c>
      <c r="N119" s="253">
        <f>L119-M119</f>
        <v>-49</v>
      </c>
      <c r="O119" s="253">
        <f>$F119*N119</f>
        <v>49000</v>
      </c>
      <c r="P119" s="767">
        <f>O119/1000000</f>
        <v>4.9000000000000002E-2</v>
      </c>
      <c r="Q119" s="339"/>
    </row>
    <row r="120" spans="1:17" s="335" customFormat="1" ht="15.95" customHeight="1">
      <c r="A120" s="269"/>
      <c r="B120" s="272" t="s">
        <v>43</v>
      </c>
      <c r="C120" s="716"/>
      <c r="D120" s="30"/>
      <c r="E120" s="30"/>
      <c r="F120" s="278"/>
      <c r="G120" s="252"/>
      <c r="H120" s="253"/>
      <c r="I120" s="204"/>
      <c r="J120" s="204"/>
      <c r="K120" s="797"/>
      <c r="L120" s="252"/>
      <c r="M120" s="253"/>
      <c r="N120" s="253"/>
      <c r="O120" s="253"/>
      <c r="P120" s="767"/>
      <c r="Q120" s="339"/>
    </row>
    <row r="121" spans="1:17" s="335" customFormat="1" ht="15.95" customHeight="1">
      <c r="A121" s="269">
        <v>15</v>
      </c>
      <c r="B121" s="270" t="s">
        <v>76</v>
      </c>
      <c r="C121" s="716">
        <v>4902578</v>
      </c>
      <c r="D121" s="30" t="s">
        <v>12</v>
      </c>
      <c r="E121" s="31" t="s">
        <v>300</v>
      </c>
      <c r="F121" s="278">
        <v>-300</v>
      </c>
      <c r="G121" s="252">
        <v>998507</v>
      </c>
      <c r="H121" s="253">
        <v>998507</v>
      </c>
      <c r="I121" s="204">
        <f>G121-H121</f>
        <v>0</v>
      </c>
      <c r="J121" s="204">
        <f>$F121*I121</f>
        <v>0</v>
      </c>
      <c r="K121" s="797">
        <f>J121/1000000</f>
        <v>0</v>
      </c>
      <c r="L121" s="252">
        <v>999767</v>
      </c>
      <c r="M121" s="253">
        <v>999767</v>
      </c>
      <c r="N121" s="253">
        <f>L121-M121</f>
        <v>0</v>
      </c>
      <c r="O121" s="253">
        <f>$F121*N121</f>
        <v>0</v>
      </c>
      <c r="P121" s="767">
        <f>O121/1000000</f>
        <v>0</v>
      </c>
      <c r="Q121" s="339"/>
    </row>
    <row r="122" spans="1:17" s="335" customFormat="1" ht="15.95" customHeight="1">
      <c r="A122" s="269"/>
      <c r="B122" s="271" t="s">
        <v>46</v>
      </c>
      <c r="C122" s="269"/>
      <c r="D122" s="33"/>
      <c r="E122" s="33"/>
      <c r="F122" s="278"/>
      <c r="G122" s="252"/>
      <c r="H122" s="253"/>
      <c r="I122" s="204"/>
      <c r="J122" s="204"/>
      <c r="K122" s="797"/>
      <c r="L122" s="252"/>
      <c r="M122" s="253"/>
      <c r="N122" s="253"/>
      <c r="O122" s="253"/>
      <c r="P122" s="767"/>
      <c r="Q122" s="147"/>
    </row>
    <row r="123" spans="1:17" s="335" customFormat="1" ht="15.95" customHeight="1">
      <c r="A123" s="269"/>
      <c r="B123" s="271" t="s">
        <v>47</v>
      </c>
      <c r="C123" s="269"/>
      <c r="D123" s="33"/>
      <c r="E123" s="33"/>
      <c r="F123" s="278"/>
      <c r="G123" s="252"/>
      <c r="H123" s="253"/>
      <c r="I123" s="204"/>
      <c r="J123" s="204"/>
      <c r="K123" s="797"/>
      <c r="L123" s="252"/>
      <c r="M123" s="253"/>
      <c r="N123" s="253"/>
      <c r="O123" s="253"/>
      <c r="P123" s="767"/>
      <c r="Q123" s="147"/>
    </row>
    <row r="124" spans="1:17" s="335" customFormat="1" ht="15.95" customHeight="1">
      <c r="A124" s="275"/>
      <c r="B124" s="277" t="s">
        <v>60</v>
      </c>
      <c r="C124" s="716"/>
      <c r="D124" s="33"/>
      <c r="E124" s="33"/>
      <c r="F124" s="278"/>
      <c r="G124" s="252"/>
      <c r="H124" s="253"/>
      <c r="I124" s="204"/>
      <c r="J124" s="204"/>
      <c r="K124" s="797"/>
      <c r="L124" s="252"/>
      <c r="M124" s="253"/>
      <c r="N124" s="253"/>
      <c r="O124" s="253"/>
      <c r="P124" s="767"/>
      <c r="Q124" s="147"/>
    </row>
    <row r="125" spans="1:17" s="335" customFormat="1" ht="17.25" customHeight="1">
      <c r="A125" s="269">
        <v>16</v>
      </c>
      <c r="B125" s="368" t="s">
        <v>61</v>
      </c>
      <c r="C125" s="716">
        <v>4902519</v>
      </c>
      <c r="D125" s="30" t="s">
        <v>12</v>
      </c>
      <c r="E125" s="31" t="s">
        <v>300</v>
      </c>
      <c r="F125" s="278">
        <v>-500</v>
      </c>
      <c r="G125" s="252">
        <v>0</v>
      </c>
      <c r="H125" s="253">
        <v>0</v>
      </c>
      <c r="I125" s="204">
        <f>G125-H125</f>
        <v>0</v>
      </c>
      <c r="J125" s="204">
        <f>$F125*I125</f>
        <v>0</v>
      </c>
      <c r="K125" s="797">
        <f>J125/1000000</f>
        <v>0</v>
      </c>
      <c r="L125" s="252">
        <v>0</v>
      </c>
      <c r="M125" s="253">
        <v>0</v>
      </c>
      <c r="N125" s="253">
        <f>L125-M125</f>
        <v>0</v>
      </c>
      <c r="O125" s="253">
        <f>$F125*N125</f>
        <v>0</v>
      </c>
      <c r="P125" s="767">
        <f>O125/1000000</f>
        <v>0</v>
      </c>
      <c r="Q125" s="339"/>
    </row>
    <row r="126" spans="1:17" s="335" customFormat="1" ht="15.95" customHeight="1">
      <c r="A126" s="269">
        <v>17</v>
      </c>
      <c r="B126" s="368" t="s">
        <v>62</v>
      </c>
      <c r="C126" s="716">
        <v>4902579</v>
      </c>
      <c r="D126" s="30" t="s">
        <v>12</v>
      </c>
      <c r="E126" s="31" t="s">
        <v>300</v>
      </c>
      <c r="F126" s="278">
        <v>-500</v>
      </c>
      <c r="G126" s="252">
        <v>999861</v>
      </c>
      <c r="H126" s="253">
        <v>999859</v>
      </c>
      <c r="I126" s="204">
        <f>G126-H126</f>
        <v>2</v>
      </c>
      <c r="J126" s="204">
        <f>$F126*I126</f>
        <v>-1000</v>
      </c>
      <c r="K126" s="797">
        <f>J126/1000000</f>
        <v>-1E-3</v>
      </c>
      <c r="L126" s="252">
        <v>2746</v>
      </c>
      <c r="M126" s="253">
        <v>2712</v>
      </c>
      <c r="N126" s="253">
        <f>L126-M126</f>
        <v>34</v>
      </c>
      <c r="O126" s="253">
        <f>$F126*N126</f>
        <v>-17000</v>
      </c>
      <c r="P126" s="767">
        <f>O126/1000000</f>
        <v>-1.7000000000000001E-2</v>
      </c>
      <c r="Q126" s="339"/>
    </row>
    <row r="127" spans="1:17" s="335" customFormat="1" ht="15.95" customHeight="1">
      <c r="A127" s="269">
        <v>18</v>
      </c>
      <c r="B127" s="368" t="s">
        <v>63</v>
      </c>
      <c r="C127" s="716">
        <v>4865089</v>
      </c>
      <c r="D127" s="30" t="s">
        <v>12</v>
      </c>
      <c r="E127" s="31" t="s">
        <v>300</v>
      </c>
      <c r="F127" s="278">
        <v>-500</v>
      </c>
      <c r="G127" s="252">
        <v>999983</v>
      </c>
      <c r="H127" s="253">
        <v>999982</v>
      </c>
      <c r="I127" s="204">
        <f>G127-H127</f>
        <v>1</v>
      </c>
      <c r="J127" s="204">
        <f>$F127*I127</f>
        <v>-500</v>
      </c>
      <c r="K127" s="797">
        <f>J127/1000000</f>
        <v>-5.0000000000000001E-4</v>
      </c>
      <c r="L127" s="252">
        <v>999996</v>
      </c>
      <c r="M127" s="253">
        <v>999968</v>
      </c>
      <c r="N127" s="253">
        <f>L127-M127</f>
        <v>28</v>
      </c>
      <c r="O127" s="253">
        <f>$F127*N127</f>
        <v>-14000</v>
      </c>
      <c r="P127" s="767">
        <f>O127/1000000</f>
        <v>-1.4E-2</v>
      </c>
      <c r="Q127" s="339"/>
    </row>
    <row r="128" spans="1:17" s="335" customFormat="1" ht="15.95" customHeight="1">
      <c r="A128" s="269">
        <v>19</v>
      </c>
      <c r="B128" s="368" t="s">
        <v>64</v>
      </c>
      <c r="C128" s="716">
        <v>4865090</v>
      </c>
      <c r="D128" s="30" t="s">
        <v>12</v>
      </c>
      <c r="E128" s="31" t="s">
        <v>300</v>
      </c>
      <c r="F128" s="512">
        <v>-500</v>
      </c>
      <c r="G128" s="252">
        <v>1205</v>
      </c>
      <c r="H128" s="253">
        <v>1202</v>
      </c>
      <c r="I128" s="204">
        <f>G128-H128</f>
        <v>3</v>
      </c>
      <c r="J128" s="204">
        <f>$F128*I128</f>
        <v>-1500</v>
      </c>
      <c r="K128" s="797">
        <f>J128/1000000</f>
        <v>-1.5E-3</v>
      </c>
      <c r="L128" s="252">
        <v>1776</v>
      </c>
      <c r="M128" s="253">
        <v>1738</v>
      </c>
      <c r="N128" s="253">
        <f>L128-M128</f>
        <v>38</v>
      </c>
      <c r="O128" s="253">
        <f>$F128*N128</f>
        <v>-19000</v>
      </c>
      <c r="P128" s="767">
        <f>O128/1000000</f>
        <v>-1.9E-2</v>
      </c>
      <c r="Q128" s="339"/>
    </row>
    <row r="129" spans="1:17" s="335" customFormat="1" ht="15.95" customHeight="1">
      <c r="A129" s="269"/>
      <c r="B129" s="277" t="s">
        <v>30</v>
      </c>
      <c r="C129" s="716"/>
      <c r="D129" s="33"/>
      <c r="E129" s="33"/>
      <c r="F129" s="278"/>
      <c r="G129" s="252"/>
      <c r="H129" s="253"/>
      <c r="I129" s="204"/>
      <c r="J129" s="204"/>
      <c r="K129" s="797"/>
      <c r="L129" s="252"/>
      <c r="M129" s="253"/>
      <c r="N129" s="253"/>
      <c r="O129" s="253"/>
      <c r="P129" s="767"/>
      <c r="Q129" s="339"/>
    </row>
    <row r="130" spans="1:17" s="335" customFormat="1" ht="15.95" customHeight="1">
      <c r="A130" s="269">
        <v>20</v>
      </c>
      <c r="B130" s="571" t="s">
        <v>65</v>
      </c>
      <c r="C130" s="716">
        <v>4864797</v>
      </c>
      <c r="D130" s="30" t="s">
        <v>12</v>
      </c>
      <c r="E130" s="31" t="s">
        <v>300</v>
      </c>
      <c r="F130" s="278">
        <v>-100</v>
      </c>
      <c r="G130" s="252">
        <v>59368</v>
      </c>
      <c r="H130" s="253">
        <v>59327</v>
      </c>
      <c r="I130" s="204">
        <f>G130-H130</f>
        <v>41</v>
      </c>
      <c r="J130" s="204">
        <f>$F130*I130</f>
        <v>-4100</v>
      </c>
      <c r="K130" s="797">
        <f>J130/1000000</f>
        <v>-4.1000000000000003E-3</v>
      </c>
      <c r="L130" s="252">
        <v>4418</v>
      </c>
      <c r="M130" s="253">
        <v>3248</v>
      </c>
      <c r="N130" s="253">
        <f>L130-M130</f>
        <v>1170</v>
      </c>
      <c r="O130" s="253">
        <f>$F130*N130</f>
        <v>-117000</v>
      </c>
      <c r="P130" s="767">
        <f>O130/1000000</f>
        <v>-0.11700000000000001</v>
      </c>
      <c r="Q130" s="339"/>
    </row>
    <row r="131" spans="1:17" s="335" customFormat="1" ht="15.95" customHeight="1">
      <c r="A131" s="269">
        <v>21</v>
      </c>
      <c r="B131" s="571" t="s">
        <v>131</v>
      </c>
      <c r="C131" s="716">
        <v>4865077</v>
      </c>
      <c r="D131" s="30" t="s">
        <v>12</v>
      </c>
      <c r="E131" s="31" t="s">
        <v>300</v>
      </c>
      <c r="F131" s="278">
        <v>-133.33000000000001</v>
      </c>
      <c r="G131" s="252">
        <v>0</v>
      </c>
      <c r="H131" s="253">
        <v>0</v>
      </c>
      <c r="I131" s="204">
        <f>G131-H131</f>
        <v>0</v>
      </c>
      <c r="J131" s="204">
        <f>$F131*I131</f>
        <v>0</v>
      </c>
      <c r="K131" s="797">
        <f>J131/1000000</f>
        <v>0</v>
      </c>
      <c r="L131" s="252">
        <v>221</v>
      </c>
      <c r="M131" s="253">
        <v>52</v>
      </c>
      <c r="N131" s="253">
        <f>L131-M131</f>
        <v>169</v>
      </c>
      <c r="O131" s="253">
        <f>$F131*N131</f>
        <v>-22532.77</v>
      </c>
      <c r="P131" s="767">
        <f>O131/1000000</f>
        <v>-2.2532770000000001E-2</v>
      </c>
      <c r="Q131" s="339"/>
    </row>
    <row r="132" spans="1:17" s="335" customFormat="1" ht="15.95" customHeight="1">
      <c r="A132" s="269"/>
      <c r="B132" s="277" t="s">
        <v>430</v>
      </c>
      <c r="C132" s="716"/>
      <c r="D132" s="30"/>
      <c r="E132" s="31"/>
      <c r="F132" s="278"/>
      <c r="G132" s="252"/>
      <c r="H132" s="253"/>
      <c r="I132" s="204"/>
      <c r="J132" s="204"/>
      <c r="K132" s="797"/>
      <c r="L132" s="252"/>
      <c r="M132" s="253"/>
      <c r="N132" s="253"/>
      <c r="O132" s="253"/>
      <c r="P132" s="767"/>
      <c r="Q132" s="339"/>
    </row>
    <row r="133" spans="1:17" s="335" customFormat="1" ht="14.25" customHeight="1">
      <c r="A133" s="269">
        <v>22</v>
      </c>
      <c r="B133" s="270" t="s">
        <v>59</v>
      </c>
      <c r="C133" s="716">
        <v>4902568</v>
      </c>
      <c r="D133" s="30" t="s">
        <v>12</v>
      </c>
      <c r="E133" s="31" t="s">
        <v>300</v>
      </c>
      <c r="F133" s="278">
        <v>-100</v>
      </c>
      <c r="G133" s="252">
        <v>992182</v>
      </c>
      <c r="H133" s="253">
        <v>992174</v>
      </c>
      <c r="I133" s="204">
        <f>G133-H133</f>
        <v>8</v>
      </c>
      <c r="J133" s="204">
        <f>$F133*I133</f>
        <v>-800</v>
      </c>
      <c r="K133" s="797">
        <f>J133/1000000</f>
        <v>-8.0000000000000004E-4</v>
      </c>
      <c r="L133" s="252">
        <v>4293</v>
      </c>
      <c r="M133" s="253">
        <v>4218</v>
      </c>
      <c r="N133" s="253">
        <f>L133-M133</f>
        <v>75</v>
      </c>
      <c r="O133" s="253">
        <f>$F133*N133</f>
        <v>-7500</v>
      </c>
      <c r="P133" s="767">
        <f>O133/1000000</f>
        <v>-7.4999999999999997E-3</v>
      </c>
      <c r="Q133" s="339"/>
    </row>
    <row r="134" spans="1:17" s="335" customFormat="1" ht="15.95" customHeight="1">
      <c r="A134" s="269"/>
      <c r="B134" s="272" t="s">
        <v>67</v>
      </c>
      <c r="C134" s="716"/>
      <c r="D134" s="30"/>
      <c r="E134" s="30"/>
      <c r="F134" s="278"/>
      <c r="G134" s="252"/>
      <c r="H134" s="253"/>
      <c r="I134" s="204"/>
      <c r="J134" s="204"/>
      <c r="K134" s="797"/>
      <c r="L134" s="252"/>
      <c r="M134" s="253"/>
      <c r="N134" s="253"/>
      <c r="O134" s="253"/>
      <c r="P134" s="767"/>
      <c r="Q134" s="339"/>
    </row>
    <row r="135" spans="1:17" s="335" customFormat="1" ht="15.95" customHeight="1">
      <c r="A135" s="269">
        <v>23</v>
      </c>
      <c r="B135" s="270" t="s">
        <v>68</v>
      </c>
      <c r="C135" s="716">
        <v>4902599</v>
      </c>
      <c r="D135" s="30" t="s">
        <v>12</v>
      </c>
      <c r="E135" s="31" t="s">
        <v>300</v>
      </c>
      <c r="F135" s="258">
        <v>-1333.33</v>
      </c>
      <c r="G135" s="252">
        <v>81</v>
      </c>
      <c r="H135" s="253">
        <v>47</v>
      </c>
      <c r="I135" s="204">
        <f>G135-H135</f>
        <v>34</v>
      </c>
      <c r="J135" s="204">
        <f>$F135*I135</f>
        <v>-45333.22</v>
      </c>
      <c r="K135" s="797">
        <f>J135/1000000</f>
        <v>-4.533322E-2</v>
      </c>
      <c r="L135" s="252">
        <v>172</v>
      </c>
      <c r="M135" s="253">
        <v>166</v>
      </c>
      <c r="N135" s="253">
        <f>L135-M135</f>
        <v>6</v>
      </c>
      <c r="O135" s="253">
        <f>$F135*N135</f>
        <v>-7999.98</v>
      </c>
      <c r="P135" s="767">
        <f>O135/1000000</f>
        <v>-7.9999800000000003E-3</v>
      </c>
      <c r="Q135" s="339"/>
    </row>
    <row r="136" spans="1:17" s="335" customFormat="1" ht="15.95" customHeight="1">
      <c r="A136" s="269">
        <v>24</v>
      </c>
      <c r="B136" s="270" t="s">
        <v>69</v>
      </c>
      <c r="C136" s="716">
        <v>4865082</v>
      </c>
      <c r="D136" s="30" t="s">
        <v>12</v>
      </c>
      <c r="E136" s="31" t="s">
        <v>300</v>
      </c>
      <c r="F136" s="258">
        <v>-133.33000000000001</v>
      </c>
      <c r="G136" s="252">
        <v>762</v>
      </c>
      <c r="H136" s="253">
        <v>379</v>
      </c>
      <c r="I136" s="204">
        <f>G136-H136</f>
        <v>383</v>
      </c>
      <c r="J136" s="204">
        <f>$F136*I136</f>
        <v>-51065.390000000007</v>
      </c>
      <c r="K136" s="797">
        <f>J136/1000000</f>
        <v>-5.1065390000000009E-2</v>
      </c>
      <c r="L136" s="252">
        <v>577</v>
      </c>
      <c r="M136" s="253">
        <v>542</v>
      </c>
      <c r="N136" s="253">
        <f>L136-M136</f>
        <v>35</v>
      </c>
      <c r="O136" s="253">
        <f>$F136*N136</f>
        <v>-4666.55</v>
      </c>
      <c r="P136" s="767">
        <f>O136/1000000</f>
        <v>-4.6665500000000002E-3</v>
      </c>
      <c r="Q136" s="347"/>
    </row>
    <row r="137" spans="1:17" s="335" customFormat="1" ht="15.95" customHeight="1">
      <c r="A137" s="252">
        <v>25</v>
      </c>
      <c r="B137" s="576" t="s">
        <v>70</v>
      </c>
      <c r="C137" s="716">
        <v>4902577</v>
      </c>
      <c r="D137" s="341" t="s">
        <v>12</v>
      </c>
      <c r="E137" s="342" t="s">
        <v>300</v>
      </c>
      <c r="F137" s="273">
        <v>-100</v>
      </c>
      <c r="G137" s="252">
        <v>3600</v>
      </c>
      <c r="H137" s="253">
        <v>3139</v>
      </c>
      <c r="I137" s="253">
        <f>G137-H137</f>
        <v>461</v>
      </c>
      <c r="J137" s="253">
        <f>$F137*I137</f>
        <v>-46100</v>
      </c>
      <c r="K137" s="767">
        <f>J137/1000000</f>
        <v>-4.6100000000000002E-2</v>
      </c>
      <c r="L137" s="252">
        <v>784</v>
      </c>
      <c r="M137" s="253">
        <v>754</v>
      </c>
      <c r="N137" s="253">
        <f>L137-M137</f>
        <v>30</v>
      </c>
      <c r="O137" s="253">
        <f>$F137*N137</f>
        <v>-3000</v>
      </c>
      <c r="P137" s="767">
        <f>O137/1000000</f>
        <v>-3.0000000000000001E-3</v>
      </c>
      <c r="Q137" s="347"/>
    </row>
    <row r="138" spans="1:17" s="335" customFormat="1" ht="15.95" customHeight="1">
      <c r="A138" s="507"/>
      <c r="B138" s="577" t="s">
        <v>433</v>
      </c>
      <c r="C138" s="533"/>
      <c r="D138" s="732"/>
      <c r="E138" s="560"/>
      <c r="F138" s="731"/>
      <c r="G138" s="252"/>
      <c r="H138" s="253"/>
      <c r="I138" s="535"/>
      <c r="J138" s="535"/>
      <c r="K138" s="806"/>
      <c r="L138" s="252"/>
      <c r="M138" s="253"/>
      <c r="N138" s="535"/>
      <c r="O138" s="535"/>
      <c r="P138" s="808"/>
      <c r="Q138" s="360"/>
    </row>
    <row r="139" spans="1:17" s="335" customFormat="1" ht="15.95" customHeight="1">
      <c r="A139" s="538">
        <v>26</v>
      </c>
      <c r="B139" s="573" t="s">
        <v>427</v>
      </c>
      <c r="C139" s="533" t="s">
        <v>506</v>
      </c>
      <c r="D139" s="30" t="s">
        <v>432</v>
      </c>
      <c r="E139" s="31" t="s">
        <v>300</v>
      </c>
      <c r="F139" s="731">
        <v>-1</v>
      </c>
      <c r="G139" s="252">
        <v>128420</v>
      </c>
      <c r="H139" s="253">
        <v>119290</v>
      </c>
      <c r="I139" s="535">
        <f>G139-H139</f>
        <v>9130</v>
      </c>
      <c r="J139" s="535">
        <f>$F139*I139</f>
        <v>-9130</v>
      </c>
      <c r="K139" s="806">
        <f>J139/1000000</f>
        <v>-9.1299999999999992E-3</v>
      </c>
      <c r="L139" s="252">
        <v>509350.02</v>
      </c>
      <c r="M139" s="253">
        <v>488340</v>
      </c>
      <c r="N139" s="535">
        <f>L139-M139</f>
        <v>21010.020000000019</v>
      </c>
      <c r="O139" s="535">
        <f>$F139*N139</f>
        <v>-21010.020000000019</v>
      </c>
      <c r="P139" s="808">
        <f>O139/1000000</f>
        <v>-2.1010020000000018E-2</v>
      </c>
      <c r="Q139" s="697"/>
    </row>
    <row r="140" spans="1:17" s="335" customFormat="1" ht="15.95" customHeight="1">
      <c r="A140" s="538">
        <v>27</v>
      </c>
      <c r="B140" s="573" t="s">
        <v>428</v>
      </c>
      <c r="C140" s="533" t="s">
        <v>513</v>
      </c>
      <c r="D140" s="30" t="s">
        <v>432</v>
      </c>
      <c r="E140" s="31" t="s">
        <v>300</v>
      </c>
      <c r="F140" s="731">
        <v>-6000</v>
      </c>
      <c r="G140" s="252">
        <v>3.28</v>
      </c>
      <c r="H140" s="253">
        <v>1.89</v>
      </c>
      <c r="I140" s="535">
        <f>G140-H140</f>
        <v>1.39</v>
      </c>
      <c r="J140" s="535">
        <f>$F140*I140</f>
        <v>-8340</v>
      </c>
      <c r="K140" s="806">
        <f>J140/1000000</f>
        <v>-8.3400000000000002E-3</v>
      </c>
      <c r="L140" s="252">
        <v>12.06</v>
      </c>
      <c r="M140" s="253">
        <v>8</v>
      </c>
      <c r="N140" s="535">
        <f>L140-M140</f>
        <v>4.0600000000000005</v>
      </c>
      <c r="O140" s="535">
        <f>$F140*N140</f>
        <v>-24360.000000000004</v>
      </c>
      <c r="P140" s="808">
        <f>O140/1000000</f>
        <v>-2.4360000000000003E-2</v>
      </c>
      <c r="Q140" s="697"/>
    </row>
    <row r="141" spans="1:17" s="335" customFormat="1" ht="15.95" customHeight="1">
      <c r="A141" s="538">
        <v>28</v>
      </c>
      <c r="B141" s="573" t="s">
        <v>429</v>
      </c>
      <c r="C141" s="533" t="s">
        <v>507</v>
      </c>
      <c r="D141" s="30" t="s">
        <v>432</v>
      </c>
      <c r="E141" s="31" t="s">
        <v>300</v>
      </c>
      <c r="F141" s="731">
        <v>-1</v>
      </c>
      <c r="G141" s="252">
        <v>412000</v>
      </c>
      <c r="H141" s="253">
        <v>391100</v>
      </c>
      <c r="I141" s="535">
        <f>G141-H141</f>
        <v>20900</v>
      </c>
      <c r="J141" s="535">
        <f>$F141*I141</f>
        <v>-20900</v>
      </c>
      <c r="K141" s="806">
        <f>J141/1000000</f>
        <v>-2.0899999999999998E-2</v>
      </c>
      <c r="L141" s="252">
        <v>2518899.9700000002</v>
      </c>
      <c r="M141" s="253">
        <v>2492199.94</v>
      </c>
      <c r="N141" s="535">
        <f>L141-M141</f>
        <v>26700.030000000261</v>
      </c>
      <c r="O141" s="535">
        <f>$F141*N141</f>
        <v>-26700.030000000261</v>
      </c>
      <c r="P141" s="808">
        <f>O141/1000000</f>
        <v>-2.670003000000026E-2</v>
      </c>
      <c r="Q141" s="697"/>
    </row>
    <row r="142" spans="1:17" s="335" customFormat="1" ht="15.95" customHeight="1">
      <c r="A142" s="538"/>
      <c r="B142" s="735" t="s">
        <v>468</v>
      </c>
      <c r="C142" s="533"/>
      <c r="D142" s="30"/>
      <c r="E142" s="31"/>
      <c r="F142" s="731"/>
      <c r="G142" s="252"/>
      <c r="H142" s="253"/>
      <c r="I142" s="535"/>
      <c r="J142" s="535"/>
      <c r="K142" s="806"/>
      <c r="L142" s="252"/>
      <c r="M142" s="253"/>
      <c r="N142" s="535"/>
      <c r="O142" s="535"/>
      <c r="P142" s="808"/>
      <c r="Q142" s="697"/>
    </row>
    <row r="143" spans="1:17" s="335" customFormat="1" ht="15.95" customHeight="1">
      <c r="A143" s="538">
        <v>29</v>
      </c>
      <c r="B143" s="573" t="s">
        <v>474</v>
      </c>
      <c r="C143" s="533" t="s">
        <v>476</v>
      </c>
      <c r="D143" s="30" t="s">
        <v>432</v>
      </c>
      <c r="E143" s="31" t="s">
        <v>300</v>
      </c>
      <c r="F143" s="731">
        <v>-1</v>
      </c>
      <c r="G143" s="252">
        <v>-860000</v>
      </c>
      <c r="H143" s="253">
        <v>-860000</v>
      </c>
      <c r="I143" s="535">
        <f>G143-H143</f>
        <v>0</v>
      </c>
      <c r="J143" s="535">
        <f>$F143*I143</f>
        <v>0</v>
      </c>
      <c r="K143" s="806">
        <f>J143/1000000</f>
        <v>0</v>
      </c>
      <c r="L143" s="252">
        <v>-146000</v>
      </c>
      <c r="M143" s="253">
        <v>-24000</v>
      </c>
      <c r="N143" s="535">
        <f>L143-M143</f>
        <v>-122000</v>
      </c>
      <c r="O143" s="535">
        <f>$F143*N143</f>
        <v>122000</v>
      </c>
      <c r="P143" s="808">
        <f>O143/1000000</f>
        <v>0.122</v>
      </c>
      <c r="Q143" s="347"/>
    </row>
    <row r="144" spans="1:17" s="335" customFormat="1" ht="15.95" customHeight="1">
      <c r="A144" s="538">
        <v>30</v>
      </c>
      <c r="B144" s="573" t="s">
        <v>475</v>
      </c>
      <c r="C144" s="533" t="s">
        <v>477</v>
      </c>
      <c r="D144" s="30" t="s">
        <v>432</v>
      </c>
      <c r="E144" s="31" t="s">
        <v>300</v>
      </c>
      <c r="F144" s="731">
        <v>-1</v>
      </c>
      <c r="G144" s="252">
        <v>-452000</v>
      </c>
      <c r="H144" s="253">
        <v>-452000</v>
      </c>
      <c r="I144" s="535">
        <f>G144-H144</f>
        <v>0</v>
      </c>
      <c r="J144" s="535">
        <f>$F144*I144</f>
        <v>0</v>
      </c>
      <c r="K144" s="806">
        <f>J144/1000000</f>
        <v>0</v>
      </c>
      <c r="L144" s="252">
        <v>-191000</v>
      </c>
      <c r="M144" s="253">
        <v>-12000</v>
      </c>
      <c r="N144" s="535">
        <f>L144-M144</f>
        <v>-179000</v>
      </c>
      <c r="O144" s="535">
        <f>$F144*N144</f>
        <v>179000</v>
      </c>
      <c r="P144" s="808">
        <f>O144/1000000</f>
        <v>0.17899999999999999</v>
      </c>
      <c r="Q144" s="347"/>
    </row>
    <row r="145" spans="1:18" s="335" customFormat="1" ht="15.95" customHeight="1">
      <c r="A145" s="538">
        <v>31</v>
      </c>
      <c r="B145" s="922" t="s">
        <v>510</v>
      </c>
      <c r="C145" s="731" t="s">
        <v>511</v>
      </c>
      <c r="D145" s="30" t="s">
        <v>432</v>
      </c>
      <c r="E145" s="342" t="s">
        <v>300</v>
      </c>
      <c r="F145" s="731">
        <v>-1</v>
      </c>
      <c r="G145" s="252">
        <v>-519000</v>
      </c>
      <c r="H145" s="253">
        <v>-519000</v>
      </c>
      <c r="I145" s="535">
        <f>G145-H145</f>
        <v>0</v>
      </c>
      <c r="J145" s="535">
        <f>$F145*I145</f>
        <v>0</v>
      </c>
      <c r="K145" s="806">
        <f>J145/1000000</f>
        <v>0</v>
      </c>
      <c r="L145" s="252">
        <v>-85000</v>
      </c>
      <c r="M145" s="253">
        <v>-25000</v>
      </c>
      <c r="N145" s="535">
        <f>L145-M145</f>
        <v>-60000</v>
      </c>
      <c r="O145" s="535">
        <f>$F145*N145</f>
        <v>60000</v>
      </c>
      <c r="P145" s="808">
        <f>O145/1000000</f>
        <v>0.06</v>
      </c>
      <c r="Q145" s="347"/>
    </row>
    <row r="146" spans="1:18" s="335" customFormat="1" ht="15.95" customHeight="1">
      <c r="A146" s="538">
        <v>32</v>
      </c>
      <c r="B146" s="922" t="s">
        <v>504</v>
      </c>
      <c r="C146" s="731" t="s">
        <v>505</v>
      </c>
      <c r="D146" s="30" t="s">
        <v>432</v>
      </c>
      <c r="E146" s="342" t="s">
        <v>300</v>
      </c>
      <c r="F146" s="731">
        <v>-1</v>
      </c>
      <c r="G146" s="252">
        <v>-1069000</v>
      </c>
      <c r="H146" s="253">
        <v>-1068000</v>
      </c>
      <c r="I146" s="535">
        <f>G146-H146</f>
        <v>-1000</v>
      </c>
      <c r="J146" s="535">
        <f>$F146*I146</f>
        <v>1000</v>
      </c>
      <c r="K146" s="806">
        <f>J146/1000000</f>
        <v>1E-3</v>
      </c>
      <c r="L146" s="252">
        <v>-149000</v>
      </c>
      <c r="M146" s="253">
        <v>-38000</v>
      </c>
      <c r="N146" s="535">
        <f>L146-M146</f>
        <v>-111000</v>
      </c>
      <c r="O146" s="535">
        <f>$F146*N146</f>
        <v>111000</v>
      </c>
      <c r="P146" s="808">
        <f>O146/1000000</f>
        <v>0.111</v>
      </c>
      <c r="Q146" s="347"/>
    </row>
    <row r="147" spans="1:18" s="335" customFormat="1" ht="15.95" customHeight="1">
      <c r="A147" s="957" t="s">
        <v>433</v>
      </c>
      <c r="B147" s="958"/>
      <c r="C147" s="533"/>
      <c r="D147" s="30"/>
      <c r="E147" s="31"/>
      <c r="F147" s="731"/>
      <c r="G147" s="252"/>
      <c r="H147" s="253"/>
      <c r="I147" s="535"/>
      <c r="J147" s="535"/>
      <c r="K147" s="806"/>
      <c r="L147" s="252"/>
      <c r="M147" s="253"/>
      <c r="N147" s="535"/>
      <c r="O147" s="535"/>
      <c r="P147" s="806"/>
      <c r="Q147" s="347"/>
    </row>
    <row r="148" spans="1:18" s="335" customFormat="1" ht="15.95" customHeight="1">
      <c r="A148" s="538">
        <v>31</v>
      </c>
      <c r="B148" s="923" t="s">
        <v>479</v>
      </c>
      <c r="C148" s="731" t="s">
        <v>480</v>
      </c>
      <c r="D148" s="546" t="s">
        <v>432</v>
      </c>
      <c r="E148" s="924" t="s">
        <v>300</v>
      </c>
      <c r="F148" s="737">
        <v>-1200</v>
      </c>
      <c r="G148" s="252">
        <v>63.25</v>
      </c>
      <c r="H148" s="253">
        <v>51.04</v>
      </c>
      <c r="I148" s="535">
        <f>G148-H148</f>
        <v>12.21</v>
      </c>
      <c r="J148" s="535">
        <f>$F148*I148</f>
        <v>-14652.000000000002</v>
      </c>
      <c r="K148" s="806">
        <f>J148/1000000</f>
        <v>-1.4652000000000002E-2</v>
      </c>
      <c r="L148" s="252">
        <v>110.72</v>
      </c>
      <c r="M148" s="253">
        <v>101.66</v>
      </c>
      <c r="N148" s="535">
        <f>L148-M148</f>
        <v>9.0600000000000023</v>
      </c>
      <c r="O148" s="535">
        <f>$F148*N148</f>
        <v>-10872.000000000004</v>
      </c>
      <c r="P148" s="808">
        <f>O148/1000000</f>
        <v>-1.0872000000000003E-2</v>
      </c>
      <c r="Q148" s="347"/>
    </row>
    <row r="149" spans="1:18" s="335" customFormat="1" ht="15.95" customHeight="1">
      <c r="A149" s="538">
        <v>32</v>
      </c>
      <c r="B149" s="923" t="s">
        <v>481</v>
      </c>
      <c r="C149" s="731" t="s">
        <v>482</v>
      </c>
      <c r="D149" s="546" t="s">
        <v>432</v>
      </c>
      <c r="E149" s="924" t="s">
        <v>300</v>
      </c>
      <c r="F149" s="737">
        <v>-1200</v>
      </c>
      <c r="G149" s="252">
        <v>9.4700000000000006</v>
      </c>
      <c r="H149" s="253">
        <v>5.74</v>
      </c>
      <c r="I149" s="535">
        <f>G149-H149</f>
        <v>3.7300000000000004</v>
      </c>
      <c r="J149" s="535">
        <f>$F149*I149</f>
        <v>-4476.0000000000009</v>
      </c>
      <c r="K149" s="806">
        <f>J149/1000000</f>
        <v>-4.4760000000000008E-3</v>
      </c>
      <c r="L149" s="252">
        <v>291.89999999999998</v>
      </c>
      <c r="M149" s="253">
        <v>276.44</v>
      </c>
      <c r="N149" s="535">
        <f>L149-M149</f>
        <v>15.45999999999998</v>
      </c>
      <c r="O149" s="535">
        <f>$F149*N149</f>
        <v>-18551.999999999975</v>
      </c>
      <c r="P149" s="808">
        <f>O149/1000000</f>
        <v>-1.8551999999999975E-2</v>
      </c>
      <c r="Q149" s="347"/>
    </row>
    <row r="150" spans="1:18" s="335" customFormat="1" ht="15.95" customHeight="1">
      <c r="A150" s="538">
        <v>33</v>
      </c>
      <c r="B150" s="923" t="s">
        <v>483</v>
      </c>
      <c r="C150" s="731" t="s">
        <v>484</v>
      </c>
      <c r="D150" s="546" t="s">
        <v>432</v>
      </c>
      <c r="E150" s="924" t="s">
        <v>300</v>
      </c>
      <c r="F150" s="737">
        <v>-1200</v>
      </c>
      <c r="G150" s="252">
        <v>4.1500000000000004</v>
      </c>
      <c r="H150" s="253">
        <v>4.1399999999999997</v>
      </c>
      <c r="I150" s="535">
        <f>G150-H150</f>
        <v>1.0000000000000675E-2</v>
      </c>
      <c r="J150" s="535">
        <f>$F150*I150</f>
        <v>-12.00000000000081</v>
      </c>
      <c r="K150" s="806">
        <f>J150/1000000</f>
        <v>-1.200000000000081E-5</v>
      </c>
      <c r="L150" s="252">
        <v>115.92</v>
      </c>
      <c r="M150" s="253">
        <v>86.32</v>
      </c>
      <c r="N150" s="535">
        <f>L150-M150</f>
        <v>29.600000000000009</v>
      </c>
      <c r="O150" s="535">
        <f>$F150*N150</f>
        <v>-35520.000000000007</v>
      </c>
      <c r="P150" s="808">
        <f>O150/1000000</f>
        <v>-3.552000000000001E-2</v>
      </c>
      <c r="Q150" s="347"/>
    </row>
    <row r="151" spans="1:18" s="335" customFormat="1" ht="15.95" customHeight="1">
      <c r="A151" s="538">
        <v>34</v>
      </c>
      <c r="B151" s="923" t="s">
        <v>485</v>
      </c>
      <c r="C151" s="731" t="s">
        <v>486</v>
      </c>
      <c r="D151" s="546" t="s">
        <v>432</v>
      </c>
      <c r="E151" s="924" t="s">
        <v>300</v>
      </c>
      <c r="F151" s="737">
        <v>-1200</v>
      </c>
      <c r="G151" s="252">
        <v>6.93</v>
      </c>
      <c r="H151" s="253">
        <v>6.93</v>
      </c>
      <c r="I151" s="535">
        <f>G151-H151</f>
        <v>0</v>
      </c>
      <c r="J151" s="535">
        <f>$F151*I151</f>
        <v>0</v>
      </c>
      <c r="K151" s="806">
        <f>J151/1000000</f>
        <v>0</v>
      </c>
      <c r="L151" s="252">
        <v>89.08</v>
      </c>
      <c r="M151" s="253">
        <v>75.19</v>
      </c>
      <c r="N151" s="535">
        <f>L151-M151</f>
        <v>13.89</v>
      </c>
      <c r="O151" s="535">
        <f>$F151*N151</f>
        <v>-16668</v>
      </c>
      <c r="P151" s="808">
        <f>O151/1000000</f>
        <v>-1.6667999999999999E-2</v>
      </c>
      <c r="Q151" s="347"/>
    </row>
    <row r="152" spans="1:18" s="335" customFormat="1" ht="15.95" customHeight="1">
      <c r="A152" s="538">
        <v>35</v>
      </c>
      <c r="B152" s="923" t="s">
        <v>487</v>
      </c>
      <c r="C152" s="731">
        <v>29000015</v>
      </c>
      <c r="D152" s="546" t="s">
        <v>432</v>
      </c>
      <c r="E152" s="924" t="s">
        <v>300</v>
      </c>
      <c r="F152" s="737">
        <v>-3000</v>
      </c>
      <c r="G152" s="252">
        <v>2.59</v>
      </c>
      <c r="H152" s="253">
        <v>0.13</v>
      </c>
      <c r="I152" s="535">
        <f>G152-H152</f>
        <v>2.46</v>
      </c>
      <c r="J152" s="535">
        <f>$F152*I152</f>
        <v>-7380</v>
      </c>
      <c r="K152" s="806">
        <f>J152/1000000</f>
        <v>-7.3800000000000003E-3</v>
      </c>
      <c r="L152" s="252">
        <v>33.49</v>
      </c>
      <c r="M152" s="253">
        <v>31.39</v>
      </c>
      <c r="N152" s="535">
        <f>L152-M152</f>
        <v>2.1000000000000014</v>
      </c>
      <c r="O152" s="535">
        <f>$F152*N152</f>
        <v>-6300.0000000000045</v>
      </c>
      <c r="P152" s="808">
        <f>O152/1000000</f>
        <v>-6.3000000000000044E-3</v>
      </c>
      <c r="Q152" s="347" t="s">
        <v>514</v>
      </c>
    </row>
    <row r="153" spans="1:18" s="335" customFormat="1" ht="16.5">
      <c r="A153" s="507"/>
      <c r="B153" s="740"/>
      <c r="C153" s="362"/>
      <c r="D153" s="95"/>
      <c r="E153" s="362"/>
      <c r="F153" s="362"/>
      <c r="G153" s="252"/>
      <c r="H153" s="362"/>
      <c r="I153" s="362"/>
      <c r="J153" s="362"/>
      <c r="K153" s="781">
        <f>SUM(K102:K152)</f>
        <v>-0.20552191000000003</v>
      </c>
      <c r="L153" s="252"/>
      <c r="M153" s="244"/>
      <c r="N153" s="244"/>
      <c r="O153" s="244"/>
      <c r="P153" s="781">
        <f>SUM(P102:P152)</f>
        <v>0.30855350999999964</v>
      </c>
      <c r="Q153" s="729"/>
    </row>
    <row r="154" spans="1:18" s="335" customFormat="1" ht="15.75" thickBot="1">
      <c r="A154" s="447"/>
      <c r="B154" s="925"/>
      <c r="C154" s="365"/>
      <c r="D154" s="365"/>
      <c r="E154" s="365"/>
      <c r="F154" s="365"/>
      <c r="G154" s="337"/>
      <c r="H154" s="365"/>
      <c r="I154" s="365"/>
      <c r="J154" s="365"/>
      <c r="K154" s="926"/>
      <c r="L154" s="337"/>
      <c r="M154" s="553"/>
      <c r="N154" s="553"/>
      <c r="O154" s="553"/>
      <c r="P154" s="926"/>
      <c r="Q154" s="730"/>
    </row>
    <row r="155" spans="1:18" s="335" customFormat="1" ht="15" thickTop="1">
      <c r="K155" s="829"/>
      <c r="L155" s="490"/>
      <c r="M155" s="490"/>
      <c r="N155" s="490"/>
      <c r="O155" s="490"/>
      <c r="P155" s="829"/>
    </row>
    <row r="156" spans="1:18" s="335" customFormat="1">
      <c r="K156" s="503"/>
      <c r="P156" s="503"/>
      <c r="Q156" s="927" t="str">
        <f>NDPL!Q1</f>
        <v>JUNE-2024</v>
      </c>
      <c r="R156" s="611"/>
    </row>
    <row r="157" spans="1:18" s="335" customFormat="1" ht="13.5" thickBot="1">
      <c r="K157" s="503"/>
      <c r="P157" s="503"/>
    </row>
    <row r="158" spans="1:18" s="335" customFormat="1" ht="44.25" customHeight="1">
      <c r="A158" s="928"/>
      <c r="B158" s="247" t="s">
        <v>134</v>
      </c>
      <c r="C158" s="410"/>
      <c r="D158" s="410"/>
      <c r="E158" s="410"/>
      <c r="F158" s="410"/>
      <c r="G158" s="410"/>
      <c r="H158" s="410"/>
      <c r="I158" s="410"/>
      <c r="J158" s="410"/>
      <c r="K158" s="666"/>
      <c r="L158" s="410"/>
      <c r="M158" s="410"/>
      <c r="N158" s="410"/>
      <c r="O158" s="410"/>
      <c r="P158" s="666"/>
      <c r="Q158" s="411"/>
    </row>
    <row r="159" spans="1:18" s="335" customFormat="1" ht="20.100000000000001" customHeight="1">
      <c r="A159" s="435"/>
      <c r="B159" s="209" t="s">
        <v>135</v>
      </c>
      <c r="C159" s="362"/>
      <c r="D159" s="362"/>
      <c r="E159" s="362"/>
      <c r="F159" s="362"/>
      <c r="G159" s="362"/>
      <c r="H159" s="362"/>
      <c r="I159" s="362"/>
      <c r="J159" s="362"/>
      <c r="K159" s="771"/>
      <c r="L159" s="362"/>
      <c r="M159" s="362"/>
      <c r="N159" s="362"/>
      <c r="O159" s="362"/>
      <c r="P159" s="771"/>
      <c r="Q159" s="412"/>
    </row>
    <row r="160" spans="1:18" s="335" customFormat="1" ht="20.100000000000001" customHeight="1">
      <c r="A160" s="435"/>
      <c r="B160" s="205" t="s">
        <v>222</v>
      </c>
      <c r="C160" s="362"/>
      <c r="D160" s="362"/>
      <c r="E160" s="362"/>
      <c r="F160" s="362"/>
      <c r="G160" s="362"/>
      <c r="H160" s="362"/>
      <c r="I160" s="362"/>
      <c r="J160" s="362"/>
      <c r="K160" s="775">
        <f>K65</f>
        <v>-0.56743130999999991</v>
      </c>
      <c r="L160" s="69"/>
      <c r="M160" s="69"/>
      <c r="N160" s="69"/>
      <c r="O160" s="69"/>
      <c r="P160" s="775">
        <f>P65</f>
        <v>-16.659278880000002</v>
      </c>
      <c r="Q160" s="412"/>
    </row>
    <row r="161" spans="1:17" s="335" customFormat="1" ht="20.100000000000001" customHeight="1">
      <c r="A161" s="435"/>
      <c r="B161" s="205" t="s">
        <v>223</v>
      </c>
      <c r="C161" s="362"/>
      <c r="D161" s="362"/>
      <c r="E161" s="362"/>
      <c r="F161" s="362"/>
      <c r="G161" s="362"/>
      <c r="H161" s="362"/>
      <c r="I161" s="362"/>
      <c r="J161" s="362"/>
      <c r="K161" s="775">
        <f>K153</f>
        <v>-0.20552191000000003</v>
      </c>
      <c r="L161" s="69"/>
      <c r="M161" s="69"/>
      <c r="N161" s="69"/>
      <c r="O161" s="69"/>
      <c r="P161" s="775">
        <f>P153</f>
        <v>0.30855350999999964</v>
      </c>
      <c r="Q161" s="412"/>
    </row>
    <row r="162" spans="1:17" s="335" customFormat="1" ht="20.100000000000001" customHeight="1">
      <c r="A162" s="435"/>
      <c r="B162" s="205" t="s">
        <v>136</v>
      </c>
      <c r="C162" s="362"/>
      <c r="D162" s="362"/>
      <c r="E162" s="362"/>
      <c r="F162" s="362"/>
      <c r="G162" s="362"/>
      <c r="H162" s="362"/>
      <c r="I162" s="362"/>
      <c r="J162" s="362"/>
      <c r="K162" s="775">
        <f>'ROHTAK ROAD'!K42</f>
        <v>0</v>
      </c>
      <c r="L162" s="69"/>
      <c r="M162" s="69"/>
      <c r="N162" s="69"/>
      <c r="O162" s="69"/>
      <c r="P162" s="775">
        <f>'ROHTAK ROAD'!P42</f>
        <v>0</v>
      </c>
      <c r="Q162" s="412"/>
    </row>
    <row r="163" spans="1:17" s="335" customFormat="1" ht="20.100000000000001" customHeight="1">
      <c r="A163" s="435"/>
      <c r="B163" s="205" t="s">
        <v>137</v>
      </c>
      <c r="C163" s="362"/>
      <c r="D163" s="362"/>
      <c r="E163" s="362"/>
      <c r="F163" s="362"/>
      <c r="G163" s="362"/>
      <c r="H163" s="362"/>
      <c r="I163" s="362"/>
      <c r="J163" s="362"/>
      <c r="K163" s="775">
        <f>SUM(K160:K162)</f>
        <v>-0.77295322</v>
      </c>
      <c r="L163" s="69"/>
      <c r="M163" s="69"/>
      <c r="N163" s="69"/>
      <c r="O163" s="69"/>
      <c r="P163" s="775">
        <f>SUM(P160:P162)</f>
        <v>-16.350725370000003</v>
      </c>
      <c r="Q163" s="412"/>
    </row>
    <row r="164" spans="1:17" s="335" customFormat="1" ht="20.100000000000001" customHeight="1">
      <c r="A164" s="435"/>
      <c r="B164" s="209" t="s">
        <v>138</v>
      </c>
      <c r="C164" s="362"/>
      <c r="D164" s="362"/>
      <c r="E164" s="362"/>
      <c r="F164" s="362"/>
      <c r="G164" s="362"/>
      <c r="H164" s="362"/>
      <c r="I164" s="362"/>
      <c r="J164" s="362"/>
      <c r="K164" s="775"/>
      <c r="L164" s="69"/>
      <c r="M164" s="69"/>
      <c r="N164" s="69"/>
      <c r="O164" s="69"/>
      <c r="P164" s="775"/>
      <c r="Q164" s="412"/>
    </row>
    <row r="165" spans="1:17" s="335" customFormat="1" ht="20.100000000000001" customHeight="1">
      <c r="A165" s="435"/>
      <c r="B165" s="205" t="s">
        <v>224</v>
      </c>
      <c r="C165" s="362"/>
      <c r="D165" s="362"/>
      <c r="E165" s="362"/>
      <c r="F165" s="362"/>
      <c r="G165" s="362"/>
      <c r="H165" s="362"/>
      <c r="I165" s="362"/>
      <c r="J165" s="362"/>
      <c r="K165" s="775">
        <f>K94</f>
        <v>-3.3740000000000001</v>
      </c>
      <c r="L165" s="69"/>
      <c r="M165" s="69"/>
      <c r="N165" s="69"/>
      <c r="O165" s="69"/>
      <c r="P165" s="775">
        <f>P94</f>
        <v>-4.0079999999999991</v>
      </c>
      <c r="Q165" s="412"/>
    </row>
    <row r="166" spans="1:17" s="335" customFormat="1" ht="20.100000000000001" customHeight="1" thickBot="1">
      <c r="A166" s="436"/>
      <c r="B166" s="248" t="s">
        <v>139</v>
      </c>
      <c r="C166" s="413"/>
      <c r="D166" s="413"/>
      <c r="E166" s="413"/>
      <c r="F166" s="413"/>
      <c r="G166" s="413"/>
      <c r="H166" s="413"/>
      <c r="I166" s="413"/>
      <c r="J166" s="413"/>
      <c r="K166" s="929">
        <f>SUM(K163:K165)</f>
        <v>-4.1469532200000003</v>
      </c>
      <c r="L166" s="688"/>
      <c r="M166" s="688"/>
      <c r="N166" s="688"/>
      <c r="O166" s="688"/>
      <c r="P166" s="929">
        <f>SUM(P163:P165)</f>
        <v>-20.358725370000002</v>
      </c>
      <c r="Q166" s="930"/>
    </row>
    <row r="167" spans="1:17" s="335" customFormat="1">
      <c r="A167" s="410"/>
      <c r="B167" s="410"/>
      <c r="C167" s="410"/>
      <c r="D167" s="410"/>
      <c r="E167" s="410"/>
      <c r="F167" s="410"/>
      <c r="G167" s="410"/>
      <c r="H167" s="410"/>
      <c r="I167" s="410"/>
      <c r="J167" s="410"/>
      <c r="K167" s="666"/>
      <c r="L167" s="410"/>
      <c r="M167" s="410"/>
      <c r="N167" s="410"/>
      <c r="O167" s="410"/>
      <c r="P167" s="666"/>
      <c r="Q167" s="410"/>
    </row>
    <row r="168" spans="1:17" s="335" customFormat="1">
      <c r="A168" s="362"/>
      <c r="B168" s="362"/>
      <c r="C168" s="362"/>
      <c r="D168" s="362"/>
      <c r="E168" s="362"/>
      <c r="F168" s="362"/>
      <c r="G168" s="362"/>
      <c r="H168" s="362"/>
      <c r="I168" s="362"/>
      <c r="J168" s="362"/>
      <c r="K168" s="771"/>
      <c r="L168" s="362"/>
      <c r="M168" s="362"/>
      <c r="N168" s="362"/>
      <c r="O168" s="362"/>
      <c r="P168" s="771"/>
      <c r="Q168" s="362"/>
    </row>
    <row r="169" spans="1:17" s="335" customFormat="1">
      <c r="A169" s="362"/>
      <c r="B169" s="362"/>
      <c r="C169" s="362"/>
      <c r="D169" s="362"/>
      <c r="E169" s="362"/>
      <c r="F169" s="362"/>
      <c r="G169" s="362"/>
      <c r="H169" s="362"/>
      <c r="I169" s="362"/>
      <c r="J169" s="362"/>
      <c r="K169" s="771"/>
      <c r="L169" s="362"/>
      <c r="M169" s="362"/>
      <c r="N169" s="362"/>
      <c r="O169" s="362"/>
      <c r="P169" s="771"/>
      <c r="Q169" s="362"/>
    </row>
    <row r="170" spans="1:17" s="335" customFormat="1" ht="13.5" thickBot="1">
      <c r="A170" s="413"/>
      <c r="B170" s="413"/>
      <c r="C170" s="413"/>
      <c r="D170" s="413"/>
      <c r="E170" s="413"/>
      <c r="F170" s="413"/>
      <c r="G170" s="413"/>
      <c r="H170" s="413"/>
      <c r="I170" s="413"/>
      <c r="J170" s="413"/>
      <c r="K170" s="776"/>
      <c r="L170" s="413"/>
      <c r="M170" s="413"/>
      <c r="N170" s="413"/>
      <c r="O170" s="413"/>
      <c r="P170" s="776"/>
      <c r="Q170" s="413"/>
    </row>
    <row r="171" spans="1:17" s="335" customFormat="1">
      <c r="A171" s="415"/>
      <c r="B171" s="416"/>
      <c r="C171" s="416"/>
      <c r="D171" s="416"/>
      <c r="E171" s="416"/>
      <c r="F171" s="416"/>
      <c r="G171" s="416"/>
      <c r="H171" s="410"/>
      <c r="I171" s="410"/>
      <c r="J171" s="410"/>
      <c r="K171" s="666"/>
      <c r="L171" s="410"/>
      <c r="M171" s="410"/>
      <c r="N171" s="410"/>
      <c r="O171" s="410"/>
      <c r="P171" s="666"/>
      <c r="Q171" s="411"/>
    </row>
    <row r="172" spans="1:17" s="335" customFormat="1" ht="23.25">
      <c r="A172" s="417" t="s">
        <v>282</v>
      </c>
      <c r="B172" s="418"/>
      <c r="C172" s="418"/>
      <c r="D172" s="418"/>
      <c r="E172" s="418"/>
      <c r="F172" s="418"/>
      <c r="G172" s="418"/>
      <c r="H172" s="362"/>
      <c r="I172" s="362"/>
      <c r="J172" s="362"/>
      <c r="K172" s="771"/>
      <c r="L172" s="362"/>
      <c r="M172" s="362"/>
      <c r="N172" s="362"/>
      <c r="O172" s="362"/>
      <c r="P172" s="771"/>
      <c r="Q172" s="412"/>
    </row>
    <row r="173" spans="1:17" s="335" customFormat="1">
      <c r="A173" s="419"/>
      <c r="B173" s="418"/>
      <c r="C173" s="418"/>
      <c r="D173" s="418"/>
      <c r="E173" s="418"/>
      <c r="F173" s="418"/>
      <c r="G173" s="418"/>
      <c r="H173" s="362"/>
      <c r="I173" s="362"/>
      <c r="J173" s="362"/>
      <c r="K173" s="771"/>
      <c r="L173" s="362"/>
      <c r="M173" s="362"/>
      <c r="N173" s="362"/>
      <c r="O173" s="362"/>
      <c r="P173" s="771"/>
      <c r="Q173" s="412"/>
    </row>
    <row r="174" spans="1:17" s="335" customFormat="1">
      <c r="A174" s="420"/>
      <c r="B174" s="421"/>
      <c r="C174" s="421"/>
      <c r="D174" s="421"/>
      <c r="E174" s="421"/>
      <c r="F174" s="421"/>
      <c r="G174" s="421"/>
      <c r="H174" s="362"/>
      <c r="I174" s="362"/>
      <c r="J174" s="362"/>
      <c r="K174" s="931" t="s">
        <v>294</v>
      </c>
      <c r="L174" s="362"/>
      <c r="M174" s="362"/>
      <c r="N174" s="362"/>
      <c r="O174" s="362"/>
      <c r="P174" s="931" t="s">
        <v>295</v>
      </c>
      <c r="Q174" s="412"/>
    </row>
    <row r="175" spans="1:17" s="335" customFormat="1">
      <c r="A175" s="422"/>
      <c r="B175" s="75"/>
      <c r="C175" s="75"/>
      <c r="D175" s="75"/>
      <c r="E175" s="75"/>
      <c r="F175" s="75"/>
      <c r="G175" s="75"/>
      <c r="H175" s="362"/>
      <c r="I175" s="362"/>
      <c r="J175" s="362"/>
      <c r="K175" s="771"/>
      <c r="L175" s="362"/>
      <c r="M175" s="362"/>
      <c r="N175" s="362"/>
      <c r="O175" s="362"/>
      <c r="P175" s="771"/>
      <c r="Q175" s="412"/>
    </row>
    <row r="176" spans="1:17" s="335" customFormat="1">
      <c r="A176" s="422"/>
      <c r="B176" s="75"/>
      <c r="C176" s="75"/>
      <c r="D176" s="75"/>
      <c r="E176" s="75"/>
      <c r="F176" s="75"/>
      <c r="G176" s="75"/>
      <c r="H176" s="362"/>
      <c r="I176" s="362"/>
      <c r="J176" s="362"/>
      <c r="K176" s="771"/>
      <c r="L176" s="362"/>
      <c r="M176" s="362"/>
      <c r="N176" s="362"/>
      <c r="O176" s="362"/>
      <c r="P176" s="771"/>
      <c r="Q176" s="412"/>
    </row>
    <row r="177" spans="1:17" s="335" customFormat="1" ht="18">
      <c r="A177" s="423" t="s">
        <v>285</v>
      </c>
      <c r="B177" s="424"/>
      <c r="C177" s="424"/>
      <c r="D177" s="425"/>
      <c r="E177" s="425"/>
      <c r="F177" s="426"/>
      <c r="G177" s="425"/>
      <c r="H177" s="362"/>
      <c r="I177" s="362"/>
      <c r="J177" s="362"/>
      <c r="K177" s="932">
        <f>K166</f>
        <v>-4.1469532200000003</v>
      </c>
      <c r="L177" s="425" t="s">
        <v>283</v>
      </c>
      <c r="M177" s="362"/>
      <c r="N177" s="362"/>
      <c r="O177" s="362"/>
      <c r="P177" s="932">
        <f>P166</f>
        <v>-20.358725370000002</v>
      </c>
      <c r="Q177" s="428" t="s">
        <v>283</v>
      </c>
    </row>
    <row r="178" spans="1:17" s="335" customFormat="1" ht="18">
      <c r="A178" s="429"/>
      <c r="B178" s="430"/>
      <c r="C178" s="430"/>
      <c r="D178" s="418"/>
      <c r="E178" s="418"/>
      <c r="F178" s="431"/>
      <c r="G178" s="418"/>
      <c r="H178" s="362"/>
      <c r="I178" s="362"/>
      <c r="J178" s="362"/>
      <c r="K178" s="932"/>
      <c r="L178" s="418"/>
      <c r="M178" s="362"/>
      <c r="N178" s="362"/>
      <c r="O178" s="362"/>
      <c r="P178" s="932"/>
      <c r="Q178" s="432"/>
    </row>
    <row r="179" spans="1:17" s="335" customFormat="1" ht="18">
      <c r="A179" s="433" t="s">
        <v>284</v>
      </c>
      <c r="B179" s="34"/>
      <c r="C179" s="34"/>
      <c r="D179" s="418"/>
      <c r="E179" s="418"/>
      <c r="F179" s="434"/>
      <c r="G179" s="425"/>
      <c r="H179" s="362"/>
      <c r="I179" s="362"/>
      <c r="J179" s="362"/>
      <c r="K179" s="932">
        <f>'STEPPED UP GENCO'!K76</f>
        <v>0.310683235</v>
      </c>
      <c r="L179" s="425" t="s">
        <v>283</v>
      </c>
      <c r="M179" s="362"/>
      <c r="N179" s="362"/>
      <c r="O179" s="362"/>
      <c r="P179" s="932">
        <f>'STEPPED UP GENCO'!P76</f>
        <v>1.0369629999999999</v>
      </c>
      <c r="Q179" s="428" t="s">
        <v>283</v>
      </c>
    </row>
    <row r="180" spans="1:17" s="335" customFormat="1">
      <c r="A180" s="435"/>
      <c r="B180" s="362"/>
      <c r="C180" s="362"/>
      <c r="D180" s="362"/>
      <c r="E180" s="362"/>
      <c r="F180" s="362"/>
      <c r="G180" s="362"/>
      <c r="H180" s="362"/>
      <c r="I180" s="362"/>
      <c r="J180" s="362"/>
      <c r="K180" s="771"/>
      <c r="L180" s="362"/>
      <c r="M180" s="362"/>
      <c r="N180" s="362"/>
      <c r="O180" s="362"/>
      <c r="P180" s="771"/>
      <c r="Q180" s="412"/>
    </row>
    <row r="181" spans="1:17" s="335" customFormat="1">
      <c r="A181" s="435"/>
      <c r="B181" s="362"/>
      <c r="C181" s="362"/>
      <c r="D181" s="362"/>
      <c r="E181" s="362"/>
      <c r="F181" s="362"/>
      <c r="G181" s="362"/>
      <c r="H181" s="362"/>
      <c r="I181" s="362"/>
      <c r="J181" s="362"/>
      <c r="K181" s="771"/>
      <c r="L181" s="362"/>
      <c r="M181" s="362"/>
      <c r="N181" s="362"/>
      <c r="O181" s="362"/>
      <c r="P181" s="771"/>
      <c r="Q181" s="412"/>
    </row>
    <row r="182" spans="1:17" s="335" customFormat="1">
      <c r="A182" s="435"/>
      <c r="B182" s="362"/>
      <c r="C182" s="362"/>
      <c r="D182" s="362"/>
      <c r="E182" s="362"/>
      <c r="F182" s="362"/>
      <c r="G182" s="362"/>
      <c r="H182" s="362"/>
      <c r="I182" s="362"/>
      <c r="J182" s="362"/>
      <c r="K182" s="771"/>
      <c r="L182" s="362"/>
      <c r="M182" s="362"/>
      <c r="N182" s="362"/>
      <c r="O182" s="362"/>
      <c r="P182" s="771"/>
      <c r="Q182" s="412"/>
    </row>
    <row r="183" spans="1:17" ht="20.25">
      <c r="A183" s="173"/>
      <c r="B183" s="12"/>
      <c r="C183" s="12"/>
      <c r="D183" s="12"/>
      <c r="E183" s="12"/>
      <c r="F183" s="12"/>
      <c r="G183" s="12"/>
      <c r="H183" s="171"/>
      <c r="I183" s="171"/>
      <c r="J183" s="175" t="s">
        <v>286</v>
      </c>
      <c r="K183" s="261">
        <f>SUM(K177:K182)</f>
        <v>-3.8362699850000004</v>
      </c>
      <c r="L183" s="175" t="s">
        <v>283</v>
      </c>
      <c r="M183" s="97"/>
      <c r="N183" s="12"/>
      <c r="O183" s="12"/>
      <c r="P183" s="261">
        <f>SUM(P177:P182)</f>
        <v>-19.321762370000002</v>
      </c>
      <c r="Q183" s="279" t="s">
        <v>283</v>
      </c>
    </row>
    <row r="184" spans="1:17" ht="13.5" thickBot="1">
      <c r="A184" s="174"/>
      <c r="B184" s="37"/>
      <c r="C184" s="37"/>
      <c r="D184" s="37"/>
      <c r="E184" s="37"/>
      <c r="F184" s="37"/>
      <c r="G184" s="37"/>
      <c r="H184" s="37"/>
      <c r="I184" s="37"/>
      <c r="J184" s="37"/>
      <c r="K184" s="651"/>
      <c r="L184" s="37"/>
      <c r="M184" s="37"/>
      <c r="N184" s="37"/>
      <c r="O184" s="37"/>
      <c r="P184" s="651"/>
      <c r="Q184" s="119"/>
    </row>
  </sheetData>
  <mergeCells count="1">
    <mergeCell ref="A147:B147"/>
  </mergeCells>
  <phoneticPr fontId="5" type="noConversion"/>
  <pageMargins left="0.51" right="0.5" top="0.57999999999999996" bottom="0.5" header="0.5" footer="0.5"/>
  <pageSetup scale="53" orientation="landscape" r:id="rId1"/>
  <headerFooter alignWithMargins="0"/>
  <rowBreaks count="3" manualBreakCount="3">
    <brk id="65" max="16383" man="1"/>
    <brk id="96" max="16383" man="1"/>
    <brk id="154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86"/>
  <sheetViews>
    <sheetView view="pageBreakPreview" zoomScale="85" zoomScaleNormal="70" zoomScaleSheetLayoutView="85" zoomScalePageLayoutView="50" workbookViewId="0">
      <selection activeCell="K9" sqref="K9:K62"/>
    </sheetView>
  </sheetViews>
  <sheetFormatPr defaultRowHeight="12.75"/>
  <cols>
    <col min="1" max="1" width="5.140625" style="335" customWidth="1"/>
    <col min="2" max="2" width="20.85546875" style="335" customWidth="1"/>
    <col min="3" max="3" width="11.28515625" style="335" customWidth="1"/>
    <col min="4" max="4" width="9.140625" style="335"/>
    <col min="5" max="5" width="14.42578125" style="335" customWidth="1"/>
    <col min="6" max="6" width="8.85546875" style="335" customWidth="1"/>
    <col min="7" max="7" width="11.42578125" style="335" customWidth="1"/>
    <col min="8" max="8" width="13" style="335" customWidth="1"/>
    <col min="9" max="9" width="12.42578125" style="335" customWidth="1"/>
    <col min="10" max="10" width="12.28515625" style="335" customWidth="1"/>
    <col min="11" max="11" width="12.85546875" style="503" customWidth="1"/>
    <col min="12" max="12" width="12.85546875" style="335" customWidth="1"/>
    <col min="13" max="13" width="13.28515625" style="335" customWidth="1"/>
    <col min="14" max="14" width="11.42578125" style="335" customWidth="1"/>
    <col min="15" max="15" width="13.140625" style="335" customWidth="1"/>
    <col min="16" max="16" width="17.140625" style="503" customWidth="1"/>
    <col min="17" max="17" width="18.42578125" style="335" customWidth="1"/>
    <col min="18" max="18" width="5.28515625" style="335" customWidth="1"/>
    <col min="19" max="19" width="1.5703125" style="335" hidden="1" customWidth="1"/>
    <col min="20" max="20" width="9.140625" style="335" hidden="1" customWidth="1"/>
    <col min="21" max="21" width="4.28515625" style="335" hidden="1" customWidth="1"/>
    <col min="22" max="22" width="4" style="335" hidden="1" customWidth="1"/>
    <col min="23" max="23" width="3.85546875" style="335" hidden="1" customWidth="1"/>
    <col min="24" max="16384" width="9.140625" style="335"/>
  </cols>
  <sheetData>
    <row r="1" spans="1:17" ht="26.25">
      <c r="A1" s="1" t="s">
        <v>210</v>
      </c>
      <c r="Q1" s="373" t="str">
        <f>NDPL!Q1</f>
        <v>JUNE-2024</v>
      </c>
    </row>
    <row r="2" spans="1:17" ht="18.75" customHeight="1">
      <c r="A2" s="63" t="s">
        <v>211</v>
      </c>
    </row>
    <row r="3" spans="1:17" ht="23.25">
      <c r="A3" s="144" t="s">
        <v>190</v>
      </c>
    </row>
    <row r="4" spans="1:17" ht="24" thickBot="1">
      <c r="A4" s="297" t="s">
        <v>191</v>
      </c>
      <c r="G4" s="362"/>
      <c r="H4" s="362"/>
      <c r="I4" s="35" t="s">
        <v>347</v>
      </c>
      <c r="J4" s="362"/>
      <c r="K4" s="771"/>
      <c r="L4" s="362"/>
      <c r="M4" s="362"/>
      <c r="N4" s="35" t="s">
        <v>348</v>
      </c>
      <c r="O4" s="362"/>
      <c r="P4" s="771"/>
    </row>
    <row r="5" spans="1:17" ht="62.25" customHeight="1" thickTop="1" thickBot="1">
      <c r="A5" s="378" t="s">
        <v>8</v>
      </c>
      <c r="B5" s="379" t="s">
        <v>9</v>
      </c>
      <c r="C5" s="380" t="s">
        <v>1</v>
      </c>
      <c r="D5" s="380" t="s">
        <v>2</v>
      </c>
      <c r="E5" s="380" t="s">
        <v>3</v>
      </c>
      <c r="F5" s="380" t="s">
        <v>10</v>
      </c>
      <c r="G5" s="378" t="str">
        <f>NDPL!G5</f>
        <v>FINAL READING 30/06/2024</v>
      </c>
      <c r="H5" s="380" t="str">
        <f>NDPL!H5</f>
        <v>INTIAL READING 01/06/2024</v>
      </c>
      <c r="I5" s="380" t="s">
        <v>4</v>
      </c>
      <c r="J5" s="380" t="s">
        <v>5</v>
      </c>
      <c r="K5" s="780" t="s">
        <v>6</v>
      </c>
      <c r="L5" s="378" t="str">
        <f>NDPL!G5</f>
        <v>FINAL READING 30/06/2024</v>
      </c>
      <c r="M5" s="380" t="str">
        <f>NDPL!H5</f>
        <v>INTIAL READING 01/06/2024</v>
      </c>
      <c r="N5" s="380" t="s">
        <v>4</v>
      </c>
      <c r="O5" s="380" t="s">
        <v>5</v>
      </c>
      <c r="P5" s="780" t="s">
        <v>6</v>
      </c>
      <c r="Q5" s="381" t="s">
        <v>266</v>
      </c>
    </row>
    <row r="6" spans="1:17" ht="14.25" thickTop="1" thickBot="1"/>
    <row r="7" spans="1:17" ht="18" customHeight="1" thickTop="1">
      <c r="A7" s="120"/>
      <c r="B7" s="121" t="s">
        <v>177</v>
      </c>
      <c r="C7" s="122"/>
      <c r="D7" s="122"/>
      <c r="E7" s="122"/>
      <c r="F7" s="122"/>
      <c r="G7" s="46"/>
      <c r="H7" s="459"/>
      <c r="I7" s="460"/>
      <c r="J7" s="460"/>
      <c r="K7" s="809"/>
      <c r="L7" s="461"/>
      <c r="M7" s="459"/>
      <c r="N7" s="459"/>
      <c r="O7" s="459"/>
      <c r="P7" s="825"/>
      <c r="Q7" s="400"/>
    </row>
    <row r="8" spans="1:17" ht="18" customHeight="1">
      <c r="A8" s="123"/>
      <c r="B8" s="124" t="s">
        <v>102</v>
      </c>
      <c r="C8" s="125"/>
      <c r="D8" s="126"/>
      <c r="E8" s="127"/>
      <c r="F8" s="128"/>
      <c r="G8" s="50"/>
      <c r="H8" s="462"/>
      <c r="I8" s="317"/>
      <c r="J8" s="317"/>
      <c r="K8" s="810"/>
      <c r="L8" s="463"/>
      <c r="M8" s="462"/>
      <c r="N8" s="299"/>
      <c r="O8" s="299"/>
      <c r="P8" s="813"/>
      <c r="Q8" s="339"/>
    </row>
    <row r="9" spans="1:17" ht="16.5">
      <c r="A9" s="123">
        <v>1</v>
      </c>
      <c r="B9" s="124" t="s">
        <v>103</v>
      </c>
      <c r="C9" s="125">
        <v>4865107</v>
      </c>
      <c r="D9" s="129" t="s">
        <v>12</v>
      </c>
      <c r="E9" s="187" t="s">
        <v>300</v>
      </c>
      <c r="F9" s="130">
        <v>266.67</v>
      </c>
      <c r="G9" s="252">
        <v>999809</v>
      </c>
      <c r="H9" s="253">
        <v>999808</v>
      </c>
      <c r="I9" s="239">
        <f>G9-H9</f>
        <v>1</v>
      </c>
      <c r="J9" s="239">
        <f>$F9*I9</f>
        <v>266.67</v>
      </c>
      <c r="K9" s="769">
        <f>J9/1000000</f>
        <v>2.6666999999999999E-4</v>
      </c>
      <c r="L9" s="252">
        <v>1252</v>
      </c>
      <c r="M9" s="253">
        <v>1454</v>
      </c>
      <c r="N9" s="239">
        <f>L9-M9</f>
        <v>-202</v>
      </c>
      <c r="O9" s="239">
        <f>$F9*N9</f>
        <v>-53867.340000000004</v>
      </c>
      <c r="P9" s="769">
        <f>O9/1000000</f>
        <v>-5.3867340000000007E-2</v>
      </c>
      <c r="Q9" s="359"/>
    </row>
    <row r="10" spans="1:17" ht="18" customHeight="1">
      <c r="A10" s="123">
        <v>2</v>
      </c>
      <c r="B10" s="124" t="s">
        <v>104</v>
      </c>
      <c r="C10" s="125">
        <v>4865150</v>
      </c>
      <c r="D10" s="129" t="s">
        <v>12</v>
      </c>
      <c r="E10" s="187" t="s">
        <v>300</v>
      </c>
      <c r="F10" s="130">
        <v>100</v>
      </c>
      <c r="G10" s="252">
        <v>17425</v>
      </c>
      <c r="H10" s="253">
        <v>17424</v>
      </c>
      <c r="I10" s="317">
        <f>G10-H10</f>
        <v>1</v>
      </c>
      <c r="J10" s="317">
        <f>$F10*I10</f>
        <v>100</v>
      </c>
      <c r="K10" s="810">
        <f>J10/1000000</f>
        <v>1E-4</v>
      </c>
      <c r="L10" s="252">
        <v>925</v>
      </c>
      <c r="M10" s="253">
        <v>896</v>
      </c>
      <c r="N10" s="316">
        <f>L10-M10</f>
        <v>29</v>
      </c>
      <c r="O10" s="316">
        <f>$F10*N10</f>
        <v>2900</v>
      </c>
      <c r="P10" s="815">
        <f>O10/1000000</f>
        <v>2.8999999999999998E-3</v>
      </c>
      <c r="Q10" s="339"/>
    </row>
    <row r="11" spans="1:17" ht="18">
      <c r="A11" s="123">
        <v>3</v>
      </c>
      <c r="B11" s="124" t="s">
        <v>105</v>
      </c>
      <c r="C11" s="125">
        <v>4865136</v>
      </c>
      <c r="D11" s="129" t="s">
        <v>12</v>
      </c>
      <c r="E11" s="187" t="s">
        <v>300</v>
      </c>
      <c r="F11" s="130">
        <v>200</v>
      </c>
      <c r="G11" s="252">
        <v>966206</v>
      </c>
      <c r="H11" s="253">
        <v>966210</v>
      </c>
      <c r="I11" s="317">
        <f t="shared" ref="I11:I19" si="0">G11-H11</f>
        <v>-4</v>
      </c>
      <c r="J11" s="317">
        <f t="shared" ref="J11:J18" si="1">$F11*I11</f>
        <v>-800</v>
      </c>
      <c r="K11" s="810">
        <f t="shared" ref="K11:K18" si="2">J11/1000000</f>
        <v>-8.0000000000000004E-4</v>
      </c>
      <c r="L11" s="252">
        <v>0</v>
      </c>
      <c r="M11" s="253">
        <v>12</v>
      </c>
      <c r="N11" s="317">
        <f t="shared" ref="N11:N19" si="3">L11-M11</f>
        <v>-12</v>
      </c>
      <c r="O11" s="317">
        <f t="shared" ref="O11:O18" si="4">$F11*N11</f>
        <v>-2400</v>
      </c>
      <c r="P11" s="810">
        <f t="shared" ref="P11:P18" si="5">O11/1000000</f>
        <v>-2.3999999999999998E-3</v>
      </c>
      <c r="Q11" s="464"/>
    </row>
    <row r="12" spans="1:17" ht="18">
      <c r="A12" s="123"/>
      <c r="B12" s="124"/>
      <c r="C12" s="125"/>
      <c r="D12" s="129"/>
      <c r="E12" s="187"/>
      <c r="F12" s="130">
        <v>200</v>
      </c>
      <c r="G12" s="252"/>
      <c r="H12" s="253"/>
      <c r="I12" s="317"/>
      <c r="J12" s="317"/>
      <c r="K12" s="810"/>
      <c r="L12" s="252">
        <v>999956</v>
      </c>
      <c r="M12" s="253">
        <v>999999</v>
      </c>
      <c r="N12" s="317">
        <f>L12-M12</f>
        <v>-43</v>
      </c>
      <c r="O12" s="317">
        <f>$F12*N12</f>
        <v>-8600</v>
      </c>
      <c r="P12" s="810">
        <f>O12/1000000</f>
        <v>-8.6E-3</v>
      </c>
      <c r="Q12" s="464"/>
    </row>
    <row r="13" spans="1:17" ht="18">
      <c r="A13" s="123">
        <v>4</v>
      </c>
      <c r="B13" s="124" t="s">
        <v>106</v>
      </c>
      <c r="C13" s="125">
        <v>4865172</v>
      </c>
      <c r="D13" s="129" t="s">
        <v>12</v>
      </c>
      <c r="E13" s="187" t="s">
        <v>300</v>
      </c>
      <c r="F13" s="130">
        <v>1000</v>
      </c>
      <c r="G13" s="252">
        <v>47</v>
      </c>
      <c r="H13" s="253">
        <v>47</v>
      </c>
      <c r="I13" s="317">
        <f>G13-H13</f>
        <v>0</v>
      </c>
      <c r="J13" s="317">
        <f>$F13*I13</f>
        <v>0</v>
      </c>
      <c r="K13" s="810">
        <f>J13/1000000</f>
        <v>0</v>
      </c>
      <c r="L13" s="252">
        <v>322</v>
      </c>
      <c r="M13" s="253">
        <v>322</v>
      </c>
      <c r="N13" s="316">
        <f>L13-M13</f>
        <v>0</v>
      </c>
      <c r="O13" s="316">
        <f>$F13*N13</f>
        <v>0</v>
      </c>
      <c r="P13" s="815">
        <f>O13/1000000</f>
        <v>0</v>
      </c>
      <c r="Q13" s="580"/>
    </row>
    <row r="14" spans="1:17" ht="18" customHeight="1">
      <c r="A14" s="123">
        <v>5</v>
      </c>
      <c r="B14" s="124" t="s">
        <v>107</v>
      </c>
      <c r="C14" s="125">
        <v>4865010</v>
      </c>
      <c r="D14" s="129" t="s">
        <v>12</v>
      </c>
      <c r="E14" s="187" t="s">
        <v>300</v>
      </c>
      <c r="F14" s="130">
        <v>800</v>
      </c>
      <c r="G14" s="252">
        <v>999796</v>
      </c>
      <c r="H14" s="253">
        <v>999796</v>
      </c>
      <c r="I14" s="317">
        <f>G14-H14</f>
        <v>0</v>
      </c>
      <c r="J14" s="317">
        <f>$F14*I14</f>
        <v>0</v>
      </c>
      <c r="K14" s="810">
        <f>J14/1000000</f>
        <v>0</v>
      </c>
      <c r="L14" s="252">
        <v>1764</v>
      </c>
      <c r="M14" s="253">
        <v>1310</v>
      </c>
      <c r="N14" s="316">
        <f>L14-M14</f>
        <v>454</v>
      </c>
      <c r="O14" s="316">
        <f>$F14*N14</f>
        <v>363200</v>
      </c>
      <c r="P14" s="815">
        <f>O14/1000000</f>
        <v>0.36320000000000002</v>
      </c>
      <c r="Q14" s="700"/>
    </row>
    <row r="15" spans="1:17" ht="15.75" customHeight="1">
      <c r="A15" s="123">
        <v>6</v>
      </c>
      <c r="B15" s="124" t="s">
        <v>323</v>
      </c>
      <c r="C15" s="125">
        <v>4865004</v>
      </c>
      <c r="D15" s="129" t="s">
        <v>12</v>
      </c>
      <c r="E15" s="187" t="s">
        <v>300</v>
      </c>
      <c r="F15" s="130">
        <v>800</v>
      </c>
      <c r="G15" s="252">
        <v>928</v>
      </c>
      <c r="H15" s="253">
        <v>925</v>
      </c>
      <c r="I15" s="317">
        <f t="shared" si="0"/>
        <v>3</v>
      </c>
      <c r="J15" s="317">
        <f t="shared" si="1"/>
        <v>2400</v>
      </c>
      <c r="K15" s="810">
        <f t="shared" si="2"/>
        <v>2.3999999999999998E-3</v>
      </c>
      <c r="L15" s="252">
        <v>2642</v>
      </c>
      <c r="M15" s="253">
        <v>2320</v>
      </c>
      <c r="N15" s="316">
        <f t="shared" si="3"/>
        <v>322</v>
      </c>
      <c r="O15" s="316">
        <f t="shared" si="4"/>
        <v>257600</v>
      </c>
      <c r="P15" s="815">
        <f t="shared" si="5"/>
        <v>0.2576</v>
      </c>
      <c r="Q15" s="359"/>
    </row>
    <row r="16" spans="1:17" ht="18" customHeight="1">
      <c r="A16" s="123">
        <v>7</v>
      </c>
      <c r="B16" s="270" t="s">
        <v>345</v>
      </c>
      <c r="C16" s="273">
        <v>4865050</v>
      </c>
      <c r="D16" s="129" t="s">
        <v>12</v>
      </c>
      <c r="E16" s="187" t="s">
        <v>300</v>
      </c>
      <c r="F16" s="278">
        <v>800</v>
      </c>
      <c r="G16" s="252">
        <v>982119</v>
      </c>
      <c r="H16" s="253">
        <v>982119</v>
      </c>
      <c r="I16" s="317">
        <f t="shared" si="0"/>
        <v>0</v>
      </c>
      <c r="J16" s="317">
        <f>$F16*I16</f>
        <v>0</v>
      </c>
      <c r="K16" s="810">
        <f>J16/1000000</f>
        <v>0</v>
      </c>
      <c r="L16" s="252">
        <v>998603</v>
      </c>
      <c r="M16" s="253">
        <v>998603</v>
      </c>
      <c r="N16" s="316">
        <f t="shared" si="3"/>
        <v>0</v>
      </c>
      <c r="O16" s="316">
        <f>$F16*N16</f>
        <v>0</v>
      </c>
      <c r="P16" s="815">
        <f>O16/1000000</f>
        <v>0</v>
      </c>
      <c r="Q16" s="339"/>
    </row>
    <row r="17" spans="1:17" ht="18" customHeight="1">
      <c r="A17" s="123">
        <v>8</v>
      </c>
      <c r="B17" s="270" t="s">
        <v>344</v>
      </c>
      <c r="C17" s="273">
        <v>4864998</v>
      </c>
      <c r="D17" s="129" t="s">
        <v>12</v>
      </c>
      <c r="E17" s="187" t="s">
        <v>300</v>
      </c>
      <c r="F17" s="278">
        <v>800</v>
      </c>
      <c r="G17" s="252">
        <v>950267</v>
      </c>
      <c r="H17" s="253">
        <v>950267</v>
      </c>
      <c r="I17" s="317">
        <f t="shared" si="0"/>
        <v>0</v>
      </c>
      <c r="J17" s="317">
        <f t="shared" si="1"/>
        <v>0</v>
      </c>
      <c r="K17" s="810">
        <f t="shared" si="2"/>
        <v>0</v>
      </c>
      <c r="L17" s="252">
        <v>979419</v>
      </c>
      <c r="M17" s="253">
        <v>979419</v>
      </c>
      <c r="N17" s="316">
        <f t="shared" si="3"/>
        <v>0</v>
      </c>
      <c r="O17" s="316">
        <f t="shared" si="4"/>
        <v>0</v>
      </c>
      <c r="P17" s="815">
        <f t="shared" si="5"/>
        <v>0</v>
      </c>
      <c r="Q17" s="339"/>
    </row>
    <row r="18" spans="1:17" ht="18" customHeight="1">
      <c r="A18" s="123">
        <v>9</v>
      </c>
      <c r="B18" s="270" t="s">
        <v>338</v>
      </c>
      <c r="C18" s="273">
        <v>4864993</v>
      </c>
      <c r="D18" s="129" t="s">
        <v>12</v>
      </c>
      <c r="E18" s="187" t="s">
        <v>300</v>
      </c>
      <c r="F18" s="278">
        <v>800</v>
      </c>
      <c r="G18" s="252">
        <v>934208</v>
      </c>
      <c r="H18" s="253">
        <v>934215</v>
      </c>
      <c r="I18" s="317">
        <f t="shared" si="0"/>
        <v>-7</v>
      </c>
      <c r="J18" s="317">
        <f t="shared" si="1"/>
        <v>-5600</v>
      </c>
      <c r="K18" s="810">
        <f t="shared" si="2"/>
        <v>-5.5999999999999999E-3</v>
      </c>
      <c r="L18" s="252">
        <v>987056</v>
      </c>
      <c r="M18" s="253">
        <v>987355</v>
      </c>
      <c r="N18" s="316">
        <f t="shared" si="3"/>
        <v>-299</v>
      </c>
      <c r="O18" s="316">
        <f t="shared" si="4"/>
        <v>-239200</v>
      </c>
      <c r="P18" s="815">
        <f t="shared" si="5"/>
        <v>-0.2392</v>
      </c>
      <c r="Q18" s="360"/>
    </row>
    <row r="19" spans="1:17" ht="15.75" customHeight="1">
      <c r="A19" s="123">
        <v>10</v>
      </c>
      <c r="B19" s="270" t="s">
        <v>379</v>
      </c>
      <c r="C19" s="273">
        <v>5128403</v>
      </c>
      <c r="D19" s="129" t="s">
        <v>12</v>
      </c>
      <c r="E19" s="187" t="s">
        <v>300</v>
      </c>
      <c r="F19" s="278">
        <v>2000</v>
      </c>
      <c r="G19" s="252">
        <v>991769</v>
      </c>
      <c r="H19" s="253">
        <v>991769</v>
      </c>
      <c r="I19" s="204">
        <f t="shared" si="0"/>
        <v>0</v>
      </c>
      <c r="J19" s="204">
        <f>$F19*I19</f>
        <v>0</v>
      </c>
      <c r="K19" s="797">
        <f>J19/1000000</f>
        <v>0</v>
      </c>
      <c r="L19" s="252">
        <v>997866</v>
      </c>
      <c r="M19" s="253">
        <v>997972</v>
      </c>
      <c r="N19" s="253">
        <f t="shared" si="3"/>
        <v>-106</v>
      </c>
      <c r="O19" s="253">
        <f>$F19*N19</f>
        <v>-212000</v>
      </c>
      <c r="P19" s="767">
        <f>O19/1000000</f>
        <v>-0.21199999999999999</v>
      </c>
      <c r="Q19" s="360"/>
    </row>
    <row r="20" spans="1:17" ht="18" customHeight="1">
      <c r="A20" s="123"/>
      <c r="B20" s="131" t="s">
        <v>329</v>
      </c>
      <c r="C20" s="125"/>
      <c r="D20" s="129"/>
      <c r="E20" s="187"/>
      <c r="F20" s="130"/>
      <c r="G20" s="252"/>
      <c r="H20" s="253"/>
      <c r="I20" s="317"/>
      <c r="J20" s="317"/>
      <c r="K20" s="810"/>
      <c r="L20" s="252"/>
      <c r="M20" s="253"/>
      <c r="N20" s="316"/>
      <c r="O20" s="316"/>
      <c r="P20" s="815"/>
      <c r="Q20" s="339"/>
    </row>
    <row r="21" spans="1:17" ht="18" customHeight="1">
      <c r="A21" s="123">
        <v>11</v>
      </c>
      <c r="B21" s="124" t="s">
        <v>178</v>
      </c>
      <c r="C21" s="125">
        <v>4865161</v>
      </c>
      <c r="D21" s="126" t="s">
        <v>12</v>
      </c>
      <c r="E21" s="187" t="s">
        <v>300</v>
      </c>
      <c r="F21" s="130">
        <v>50</v>
      </c>
      <c r="G21" s="252">
        <v>952631</v>
      </c>
      <c r="H21" s="253">
        <v>952637</v>
      </c>
      <c r="I21" s="317">
        <f t="shared" ref="I21:I26" si="6">G21-H21</f>
        <v>-6</v>
      </c>
      <c r="J21" s="317">
        <f t="shared" ref="J21:J26" si="7">$F21*I21</f>
        <v>-300</v>
      </c>
      <c r="K21" s="810">
        <f t="shared" ref="K21:K26" si="8">J21/1000000</f>
        <v>-2.9999999999999997E-4</v>
      </c>
      <c r="L21" s="252">
        <v>19235</v>
      </c>
      <c r="M21" s="253">
        <v>16278</v>
      </c>
      <c r="N21" s="316">
        <f t="shared" ref="N21:N26" si="9">L21-M21</f>
        <v>2957</v>
      </c>
      <c r="O21" s="316">
        <f t="shared" ref="O21:O26" si="10">$F21*N21</f>
        <v>147850</v>
      </c>
      <c r="P21" s="815">
        <f t="shared" ref="P21:P26" si="11">O21/1000000</f>
        <v>0.14785000000000001</v>
      </c>
      <c r="Q21" s="339"/>
    </row>
    <row r="22" spans="1:17" ht="13.5" customHeight="1">
      <c r="A22" s="123">
        <v>12</v>
      </c>
      <c r="B22" s="124" t="s">
        <v>179</v>
      </c>
      <c r="C22" s="125">
        <v>4865115</v>
      </c>
      <c r="D22" s="129" t="s">
        <v>12</v>
      </c>
      <c r="E22" s="187" t="s">
        <v>300</v>
      </c>
      <c r="F22" s="130">
        <v>100</v>
      </c>
      <c r="G22" s="252">
        <v>998746</v>
      </c>
      <c r="H22" s="253">
        <v>998744</v>
      </c>
      <c r="I22" s="349">
        <f>G22-H22</f>
        <v>2</v>
      </c>
      <c r="J22" s="349">
        <f>$F22*I22</f>
        <v>200</v>
      </c>
      <c r="K22" s="787">
        <f>J22/1000000</f>
        <v>2.0000000000000001E-4</v>
      </c>
      <c r="L22" s="252">
        <v>3176</v>
      </c>
      <c r="M22" s="253">
        <v>1130</v>
      </c>
      <c r="N22" s="204">
        <f>L22-M22</f>
        <v>2046</v>
      </c>
      <c r="O22" s="204">
        <f>$F22*N22</f>
        <v>204600</v>
      </c>
      <c r="P22" s="797">
        <f>O22/1000000</f>
        <v>0.2046</v>
      </c>
      <c r="Q22" s="339"/>
    </row>
    <row r="23" spans="1:17" ht="18" customHeight="1">
      <c r="A23" s="123">
        <v>13</v>
      </c>
      <c r="B23" s="127" t="s">
        <v>180</v>
      </c>
      <c r="C23" s="125">
        <v>4902512</v>
      </c>
      <c r="D23" s="129" t="s">
        <v>12</v>
      </c>
      <c r="E23" s="187" t="s">
        <v>300</v>
      </c>
      <c r="F23" s="130">
        <v>500</v>
      </c>
      <c r="G23" s="252">
        <v>997771</v>
      </c>
      <c r="H23" s="253">
        <v>997770</v>
      </c>
      <c r="I23" s="317">
        <f t="shared" si="6"/>
        <v>1</v>
      </c>
      <c r="J23" s="317">
        <f t="shared" si="7"/>
        <v>500</v>
      </c>
      <c r="K23" s="810">
        <f t="shared" si="8"/>
        <v>5.0000000000000001E-4</v>
      </c>
      <c r="L23" s="252">
        <v>7385</v>
      </c>
      <c r="M23" s="253">
        <v>7034</v>
      </c>
      <c r="N23" s="316">
        <f t="shared" si="9"/>
        <v>351</v>
      </c>
      <c r="O23" s="316">
        <f t="shared" si="10"/>
        <v>175500</v>
      </c>
      <c r="P23" s="815">
        <f t="shared" si="11"/>
        <v>0.17549999999999999</v>
      </c>
      <c r="Q23" s="339"/>
    </row>
    <row r="24" spans="1:17" ht="18" customHeight="1">
      <c r="A24" s="123">
        <v>14</v>
      </c>
      <c r="B24" s="124" t="s">
        <v>181</v>
      </c>
      <c r="C24" s="125">
        <v>4865121</v>
      </c>
      <c r="D24" s="129" t="s">
        <v>12</v>
      </c>
      <c r="E24" s="187" t="s">
        <v>300</v>
      </c>
      <c r="F24" s="130">
        <v>100</v>
      </c>
      <c r="G24" s="252">
        <v>999815</v>
      </c>
      <c r="H24" s="253">
        <v>999817</v>
      </c>
      <c r="I24" s="317">
        <f>G24-H24</f>
        <v>-2</v>
      </c>
      <c r="J24" s="317">
        <f>$F24*I24</f>
        <v>-200</v>
      </c>
      <c r="K24" s="810">
        <f>J24/1000000</f>
        <v>-2.0000000000000001E-4</v>
      </c>
      <c r="L24" s="252">
        <v>988638</v>
      </c>
      <c r="M24" s="253">
        <v>989888</v>
      </c>
      <c r="N24" s="316">
        <f>L24-M24</f>
        <v>-1250</v>
      </c>
      <c r="O24" s="316">
        <f>$F24*N24</f>
        <v>-125000</v>
      </c>
      <c r="P24" s="815">
        <f>O24/1000000</f>
        <v>-0.125</v>
      </c>
      <c r="Q24" s="339"/>
    </row>
    <row r="25" spans="1:17" ht="18" customHeight="1">
      <c r="A25" s="123">
        <v>15</v>
      </c>
      <c r="B25" s="124" t="s">
        <v>182</v>
      </c>
      <c r="C25" s="125">
        <v>4865129</v>
      </c>
      <c r="D25" s="129" t="s">
        <v>12</v>
      </c>
      <c r="E25" s="187" t="s">
        <v>300</v>
      </c>
      <c r="F25" s="128">
        <v>1333.33</v>
      </c>
      <c r="G25" s="252">
        <v>998335</v>
      </c>
      <c r="H25" s="253">
        <v>998334</v>
      </c>
      <c r="I25" s="317">
        <f>G25-H25</f>
        <v>1</v>
      </c>
      <c r="J25" s="317">
        <f>$F25*I25</f>
        <v>1333.33</v>
      </c>
      <c r="K25" s="810">
        <f>J25/1000000</f>
        <v>1.33333E-3</v>
      </c>
      <c r="L25" s="252">
        <v>4720</v>
      </c>
      <c r="M25" s="253">
        <v>4429</v>
      </c>
      <c r="N25" s="316">
        <f>L25-M25</f>
        <v>291</v>
      </c>
      <c r="O25" s="316">
        <f>$F25*N25</f>
        <v>387999.02999999997</v>
      </c>
      <c r="P25" s="815">
        <f>O25/1000000</f>
        <v>0.38799902999999997</v>
      </c>
      <c r="Q25" s="339"/>
    </row>
    <row r="26" spans="1:17" ht="18" customHeight="1">
      <c r="A26" s="123">
        <v>16</v>
      </c>
      <c r="B26" s="124" t="s">
        <v>183</v>
      </c>
      <c r="C26" s="125">
        <v>4865159</v>
      </c>
      <c r="D26" s="126" t="s">
        <v>12</v>
      </c>
      <c r="E26" s="187" t="s">
        <v>300</v>
      </c>
      <c r="F26" s="130">
        <v>1000</v>
      </c>
      <c r="G26" s="252">
        <v>11074</v>
      </c>
      <c r="H26" s="253">
        <v>11074</v>
      </c>
      <c r="I26" s="317">
        <f t="shared" si="6"/>
        <v>0</v>
      </c>
      <c r="J26" s="317">
        <f t="shared" si="7"/>
        <v>0</v>
      </c>
      <c r="K26" s="810">
        <f t="shared" si="8"/>
        <v>0</v>
      </c>
      <c r="L26" s="252">
        <v>43895</v>
      </c>
      <c r="M26" s="253">
        <v>43601</v>
      </c>
      <c r="N26" s="316">
        <f t="shared" si="9"/>
        <v>294</v>
      </c>
      <c r="O26" s="316">
        <f t="shared" si="10"/>
        <v>294000</v>
      </c>
      <c r="P26" s="815">
        <f t="shared" si="11"/>
        <v>0.29399999999999998</v>
      </c>
      <c r="Q26" s="339"/>
    </row>
    <row r="27" spans="1:17" ht="18" customHeight="1">
      <c r="A27" s="123">
        <v>17</v>
      </c>
      <c r="B27" s="124" t="s">
        <v>184</v>
      </c>
      <c r="C27" s="125">
        <v>4865122</v>
      </c>
      <c r="D27" s="129" t="s">
        <v>12</v>
      </c>
      <c r="E27" s="187" t="s">
        <v>300</v>
      </c>
      <c r="F27" s="128">
        <v>1333.33</v>
      </c>
      <c r="G27" s="252">
        <v>999846</v>
      </c>
      <c r="H27" s="253">
        <v>999842</v>
      </c>
      <c r="I27" s="317">
        <f>G27-H27</f>
        <v>4</v>
      </c>
      <c r="J27" s="317">
        <f>$F27*I27</f>
        <v>5333.32</v>
      </c>
      <c r="K27" s="810">
        <f>J27/1000000</f>
        <v>5.3333199999999999E-3</v>
      </c>
      <c r="L27" s="252">
        <v>4937</v>
      </c>
      <c r="M27" s="253">
        <v>4473</v>
      </c>
      <c r="N27" s="316">
        <f>L27-M27</f>
        <v>464</v>
      </c>
      <c r="O27" s="316">
        <f>$F27*N27</f>
        <v>618665.12</v>
      </c>
      <c r="P27" s="815">
        <f>O27/1000000</f>
        <v>0.61866511999999996</v>
      </c>
      <c r="Q27" s="360"/>
    </row>
    <row r="28" spans="1:17" ht="18" customHeight="1">
      <c r="A28" s="123"/>
      <c r="B28" s="132" t="s">
        <v>185</v>
      </c>
      <c r="C28" s="125"/>
      <c r="D28" s="129"/>
      <c r="E28" s="187"/>
      <c r="F28" s="130"/>
      <c r="G28" s="252"/>
      <c r="H28" s="253"/>
      <c r="I28" s="317"/>
      <c r="J28" s="317"/>
      <c r="K28" s="810"/>
      <c r="L28" s="252"/>
      <c r="M28" s="253"/>
      <c r="N28" s="316"/>
      <c r="O28" s="316"/>
      <c r="P28" s="815"/>
      <c r="Q28" s="339"/>
    </row>
    <row r="29" spans="1:17" ht="18" customHeight="1">
      <c r="A29" s="123">
        <v>19</v>
      </c>
      <c r="B29" s="124" t="s">
        <v>186</v>
      </c>
      <c r="C29" s="125">
        <v>4864996</v>
      </c>
      <c r="D29" s="129" t="s">
        <v>12</v>
      </c>
      <c r="E29" s="187" t="s">
        <v>300</v>
      </c>
      <c r="F29" s="130">
        <v>1000</v>
      </c>
      <c r="G29" s="252">
        <v>985008</v>
      </c>
      <c r="H29" s="253">
        <v>985020</v>
      </c>
      <c r="I29" s="317">
        <f>G29-H29</f>
        <v>-12</v>
      </c>
      <c r="J29" s="317">
        <f>$F29*I29</f>
        <v>-12000</v>
      </c>
      <c r="K29" s="810">
        <f>J29/1000000</f>
        <v>-1.2E-2</v>
      </c>
      <c r="L29" s="252">
        <v>553</v>
      </c>
      <c r="M29" s="253">
        <v>442</v>
      </c>
      <c r="N29" s="316">
        <f>L29-M29</f>
        <v>111</v>
      </c>
      <c r="O29" s="316">
        <f>$F29*N29</f>
        <v>111000</v>
      </c>
      <c r="P29" s="815">
        <f>O29/1000000</f>
        <v>0.111</v>
      </c>
      <c r="Q29" s="339"/>
    </row>
    <row r="30" spans="1:17" ht="18" customHeight="1">
      <c r="A30" s="123">
        <v>20</v>
      </c>
      <c r="B30" s="124" t="s">
        <v>187</v>
      </c>
      <c r="C30" s="125">
        <v>4865000</v>
      </c>
      <c r="D30" s="129" t="s">
        <v>12</v>
      </c>
      <c r="E30" s="187" t="s">
        <v>300</v>
      </c>
      <c r="F30" s="130">
        <v>1000</v>
      </c>
      <c r="G30" s="252">
        <v>969737</v>
      </c>
      <c r="H30" s="253">
        <v>969739</v>
      </c>
      <c r="I30" s="317">
        <f>G30-H30</f>
        <v>-2</v>
      </c>
      <c r="J30" s="317">
        <f>$F30*I30</f>
        <v>-2000</v>
      </c>
      <c r="K30" s="810">
        <f>J30/1000000</f>
        <v>-2E-3</v>
      </c>
      <c r="L30" s="252">
        <v>3165</v>
      </c>
      <c r="M30" s="253">
        <v>3081</v>
      </c>
      <c r="N30" s="316">
        <f>L30-M30</f>
        <v>84</v>
      </c>
      <c r="O30" s="316">
        <f>$F30*N30</f>
        <v>84000</v>
      </c>
      <c r="P30" s="815">
        <f>O30/1000000</f>
        <v>8.4000000000000005E-2</v>
      </c>
      <c r="Q30" s="566"/>
    </row>
    <row r="31" spans="1:17" ht="18" customHeight="1">
      <c r="A31" s="123">
        <v>21</v>
      </c>
      <c r="B31" s="124" t="s">
        <v>188</v>
      </c>
      <c r="C31" s="125">
        <v>4864851</v>
      </c>
      <c r="D31" s="129" t="s">
        <v>12</v>
      </c>
      <c r="E31" s="187" t="s">
        <v>300</v>
      </c>
      <c r="F31" s="130">
        <v>2500</v>
      </c>
      <c r="G31" s="252">
        <v>999360</v>
      </c>
      <c r="H31" s="253">
        <v>999360</v>
      </c>
      <c r="I31" s="317">
        <f>G31-H31</f>
        <v>0</v>
      </c>
      <c r="J31" s="317">
        <f>$F31*I31</f>
        <v>0</v>
      </c>
      <c r="K31" s="810">
        <f>J31/1000000</f>
        <v>0</v>
      </c>
      <c r="L31" s="252">
        <v>999999</v>
      </c>
      <c r="M31" s="253">
        <v>999999</v>
      </c>
      <c r="N31" s="316">
        <f>L31-M31</f>
        <v>0</v>
      </c>
      <c r="O31" s="316">
        <f>$F31*N31</f>
        <v>0</v>
      </c>
      <c r="P31" s="815">
        <f>O31/1000000</f>
        <v>0</v>
      </c>
      <c r="Q31" s="347"/>
    </row>
    <row r="32" spans="1:17" ht="18" customHeight="1">
      <c r="A32" s="123">
        <v>22</v>
      </c>
      <c r="B32" s="127" t="s">
        <v>189</v>
      </c>
      <c r="C32" s="125">
        <v>4864885</v>
      </c>
      <c r="D32" s="129" t="s">
        <v>12</v>
      </c>
      <c r="E32" s="187" t="s">
        <v>300</v>
      </c>
      <c r="F32" s="130">
        <v>2500</v>
      </c>
      <c r="G32" s="252">
        <v>990209</v>
      </c>
      <c r="H32" s="253">
        <v>990213</v>
      </c>
      <c r="I32" s="349">
        <f>G32-H32</f>
        <v>-4</v>
      </c>
      <c r="J32" s="349">
        <f>$F32*I32</f>
        <v>-10000</v>
      </c>
      <c r="K32" s="787">
        <f>J32/1000000</f>
        <v>-0.01</v>
      </c>
      <c r="L32" s="252">
        <v>558</v>
      </c>
      <c r="M32" s="253">
        <v>517</v>
      </c>
      <c r="N32" s="204">
        <f>L32-M32</f>
        <v>41</v>
      </c>
      <c r="O32" s="204">
        <f>$F32*N32</f>
        <v>102500</v>
      </c>
      <c r="P32" s="797">
        <f>O32/1000000</f>
        <v>0.10249999999999999</v>
      </c>
      <c r="Q32" s="339"/>
    </row>
    <row r="33" spans="1:17" ht="18" customHeight="1">
      <c r="A33" s="123"/>
      <c r="B33" s="132"/>
      <c r="C33" s="125"/>
      <c r="D33" s="129"/>
      <c r="E33" s="187"/>
      <c r="F33" s="130"/>
      <c r="G33" s="252"/>
      <c r="H33" s="253"/>
      <c r="I33" s="317"/>
      <c r="J33" s="317"/>
      <c r="K33" s="811">
        <f>SUM(K29:K32)</f>
        <v>-2.4E-2</v>
      </c>
      <c r="L33" s="252"/>
      <c r="M33" s="253"/>
      <c r="N33" s="316"/>
      <c r="O33" s="316"/>
      <c r="P33" s="811">
        <f>SUM(P29:P32)</f>
        <v>0.29749999999999999</v>
      </c>
      <c r="Q33" s="339"/>
    </row>
    <row r="34" spans="1:17" ht="18" customHeight="1">
      <c r="A34" s="123"/>
      <c r="B34" s="131" t="s">
        <v>110</v>
      </c>
      <c r="C34" s="125"/>
      <c r="D34" s="126"/>
      <c r="E34" s="187"/>
      <c r="F34" s="130"/>
      <c r="G34" s="252"/>
      <c r="H34" s="253"/>
      <c r="I34" s="317"/>
      <c r="J34" s="317"/>
      <c r="K34" s="810"/>
      <c r="L34" s="252"/>
      <c r="M34" s="253"/>
      <c r="N34" s="316"/>
      <c r="O34" s="316"/>
      <c r="P34" s="815"/>
      <c r="Q34" s="339"/>
    </row>
    <row r="35" spans="1:17" ht="18" customHeight="1">
      <c r="A35" s="123">
        <v>23</v>
      </c>
      <c r="B35" s="515" t="s">
        <v>350</v>
      </c>
      <c r="C35" s="125">
        <v>4864955</v>
      </c>
      <c r="D35" s="124" t="s">
        <v>12</v>
      </c>
      <c r="E35" s="124" t="s">
        <v>300</v>
      </c>
      <c r="F35" s="130">
        <v>1000</v>
      </c>
      <c r="G35" s="252">
        <v>986877</v>
      </c>
      <c r="H35" s="253">
        <v>986880</v>
      </c>
      <c r="I35" s="317">
        <f>G35-H35</f>
        <v>-3</v>
      </c>
      <c r="J35" s="317">
        <f>$F35*I35</f>
        <v>-3000</v>
      </c>
      <c r="K35" s="810">
        <f>J35/1000000</f>
        <v>-3.0000000000000001E-3</v>
      </c>
      <c r="L35" s="252">
        <v>2141</v>
      </c>
      <c r="M35" s="253">
        <v>2600</v>
      </c>
      <c r="N35" s="316">
        <f>L35-M35</f>
        <v>-459</v>
      </c>
      <c r="O35" s="316">
        <f>$F35*N35</f>
        <v>-459000</v>
      </c>
      <c r="P35" s="815">
        <f>O35/1000000</f>
        <v>-0.45900000000000002</v>
      </c>
      <c r="Q35" s="513"/>
    </row>
    <row r="36" spans="1:17" ht="18">
      <c r="A36" s="123">
        <v>24</v>
      </c>
      <c r="B36" s="124" t="s">
        <v>167</v>
      </c>
      <c r="C36" s="125">
        <v>4864820</v>
      </c>
      <c r="D36" s="129" t="s">
        <v>12</v>
      </c>
      <c r="E36" s="187" t="s">
        <v>300</v>
      </c>
      <c r="F36" s="130">
        <v>160</v>
      </c>
      <c r="G36" s="252">
        <v>2431</v>
      </c>
      <c r="H36" s="253">
        <v>2431</v>
      </c>
      <c r="I36" s="317">
        <f>G36-H36</f>
        <v>0</v>
      </c>
      <c r="J36" s="317">
        <f>$F36*I36</f>
        <v>0</v>
      </c>
      <c r="K36" s="810">
        <f>J36/1000000</f>
        <v>0</v>
      </c>
      <c r="L36" s="252">
        <v>40673</v>
      </c>
      <c r="M36" s="253">
        <v>46792</v>
      </c>
      <c r="N36" s="316">
        <f>L36-M36</f>
        <v>-6119</v>
      </c>
      <c r="O36" s="316">
        <f>$F36*N36</f>
        <v>-979040</v>
      </c>
      <c r="P36" s="815">
        <f>O36/1000000</f>
        <v>-0.97904000000000002</v>
      </c>
      <c r="Q36" s="336"/>
    </row>
    <row r="37" spans="1:17" ht="18" customHeight="1">
      <c r="A37" s="123">
        <v>25</v>
      </c>
      <c r="B37" s="127" t="s">
        <v>168</v>
      </c>
      <c r="C37" s="125">
        <v>4864811</v>
      </c>
      <c r="D37" s="129" t="s">
        <v>12</v>
      </c>
      <c r="E37" s="187" t="s">
        <v>300</v>
      </c>
      <c r="F37" s="130">
        <v>200</v>
      </c>
      <c r="G37" s="252">
        <v>3759</v>
      </c>
      <c r="H37" s="253">
        <v>3759</v>
      </c>
      <c r="I37" s="317">
        <f>G37-H37</f>
        <v>0</v>
      </c>
      <c r="J37" s="317">
        <f>$F37*I37</f>
        <v>0</v>
      </c>
      <c r="K37" s="810">
        <f>J37/1000000</f>
        <v>0</v>
      </c>
      <c r="L37" s="252">
        <v>25766</v>
      </c>
      <c r="M37" s="253">
        <v>26599</v>
      </c>
      <c r="N37" s="316">
        <f>L37-M37</f>
        <v>-833</v>
      </c>
      <c r="O37" s="316">
        <f>$F37*N37</f>
        <v>-166600</v>
      </c>
      <c r="P37" s="815">
        <f>O37/1000000</f>
        <v>-0.1666</v>
      </c>
      <c r="Q37" s="343"/>
    </row>
    <row r="38" spans="1:17" ht="18" customHeight="1">
      <c r="A38" s="123">
        <v>26</v>
      </c>
      <c r="B38" s="127" t="s">
        <v>358</v>
      </c>
      <c r="C38" s="125">
        <v>4864961</v>
      </c>
      <c r="D38" s="129" t="s">
        <v>12</v>
      </c>
      <c r="E38" s="187" t="s">
        <v>300</v>
      </c>
      <c r="F38" s="130">
        <v>1000</v>
      </c>
      <c r="G38" s="252">
        <v>964819</v>
      </c>
      <c r="H38" s="253">
        <v>964823</v>
      </c>
      <c r="I38" s="349">
        <f>G38-H38</f>
        <v>-4</v>
      </c>
      <c r="J38" s="349">
        <f>$F38*I38</f>
        <v>-4000</v>
      </c>
      <c r="K38" s="787">
        <f>J38/1000000</f>
        <v>-4.0000000000000001E-3</v>
      </c>
      <c r="L38" s="252">
        <v>999709</v>
      </c>
      <c r="M38" s="253">
        <v>999570</v>
      </c>
      <c r="N38" s="204">
        <f>L38-M38</f>
        <v>139</v>
      </c>
      <c r="O38" s="204">
        <f>$F38*N38</f>
        <v>139000</v>
      </c>
      <c r="P38" s="797">
        <f>O38/1000000</f>
        <v>0.13900000000000001</v>
      </c>
      <c r="Q38" s="336"/>
    </row>
    <row r="39" spans="1:17" ht="18" customHeight="1">
      <c r="A39" s="123"/>
      <c r="B39" s="132" t="s">
        <v>171</v>
      </c>
      <c r="C39" s="125"/>
      <c r="D39" s="129"/>
      <c r="E39" s="187"/>
      <c r="F39" s="130"/>
      <c r="G39" s="252"/>
      <c r="H39" s="253"/>
      <c r="I39" s="317"/>
      <c r="J39" s="317"/>
      <c r="K39" s="810"/>
      <c r="L39" s="252"/>
      <c r="M39" s="253"/>
      <c r="N39" s="316"/>
      <c r="O39" s="316"/>
      <c r="P39" s="815"/>
      <c r="Q39" s="361"/>
    </row>
    <row r="40" spans="1:17" ht="17.25" customHeight="1">
      <c r="A40" s="123">
        <v>27</v>
      </c>
      <c r="B40" s="124" t="s">
        <v>349</v>
      </c>
      <c r="C40" s="125">
        <v>4902557</v>
      </c>
      <c r="D40" s="129" t="s">
        <v>12</v>
      </c>
      <c r="E40" s="187" t="s">
        <v>300</v>
      </c>
      <c r="F40" s="126">
        <v>-1875</v>
      </c>
      <c r="G40" s="252">
        <v>0</v>
      </c>
      <c r="H40" s="253">
        <v>0</v>
      </c>
      <c r="I40" s="317">
        <f>G40-H40</f>
        <v>0</v>
      </c>
      <c r="J40" s="317">
        <f>$F40*I40</f>
        <v>0</v>
      </c>
      <c r="K40" s="810">
        <f>J40/1000000</f>
        <v>0</v>
      </c>
      <c r="L40" s="252">
        <v>0</v>
      </c>
      <c r="M40" s="253">
        <v>0</v>
      </c>
      <c r="N40" s="316">
        <f>L40-M40</f>
        <v>0</v>
      </c>
      <c r="O40" s="316">
        <f>$F40*N40</f>
        <v>0</v>
      </c>
      <c r="P40" s="815">
        <f>O40/1000000</f>
        <v>0</v>
      </c>
      <c r="Q40" s="358"/>
    </row>
    <row r="41" spans="1:17" ht="17.25" customHeight="1">
      <c r="A41" s="123">
        <v>28</v>
      </c>
      <c r="B41" s="124" t="s">
        <v>352</v>
      </c>
      <c r="C41" s="125">
        <v>4865114</v>
      </c>
      <c r="D41" s="129" t="s">
        <v>12</v>
      </c>
      <c r="E41" s="187" t="s">
        <v>300</v>
      </c>
      <c r="F41" s="126">
        <v>-833.33</v>
      </c>
      <c r="G41" s="252">
        <v>999999</v>
      </c>
      <c r="H41" s="253">
        <v>999999</v>
      </c>
      <c r="I41" s="349">
        <f>G41-H41</f>
        <v>0</v>
      </c>
      <c r="J41" s="349">
        <f>$F41*I41</f>
        <v>0</v>
      </c>
      <c r="K41" s="787">
        <f>J41/1000000</f>
        <v>0</v>
      </c>
      <c r="L41" s="252">
        <v>999870</v>
      </c>
      <c r="M41" s="253">
        <v>999870</v>
      </c>
      <c r="N41" s="204">
        <f>L41-M41</f>
        <v>0</v>
      </c>
      <c r="O41" s="204">
        <f>$F41*N41</f>
        <v>0</v>
      </c>
      <c r="P41" s="797">
        <f>O41/1000000</f>
        <v>0</v>
      </c>
      <c r="Q41" s="358"/>
    </row>
    <row r="42" spans="1:17" ht="17.25" customHeight="1">
      <c r="A42" s="123">
        <v>29</v>
      </c>
      <c r="B42" s="124" t="s">
        <v>110</v>
      </c>
      <c r="C42" s="125">
        <v>4902508</v>
      </c>
      <c r="D42" s="129" t="s">
        <v>12</v>
      </c>
      <c r="E42" s="187" t="s">
        <v>300</v>
      </c>
      <c r="F42" s="126">
        <v>-833.33</v>
      </c>
      <c r="G42" s="252">
        <v>718</v>
      </c>
      <c r="H42" s="253">
        <v>718</v>
      </c>
      <c r="I42" s="317">
        <f>G42-H42</f>
        <v>0</v>
      </c>
      <c r="J42" s="317">
        <f>$F42*I42</f>
        <v>0</v>
      </c>
      <c r="K42" s="810">
        <f>J42/1000000</f>
        <v>0</v>
      </c>
      <c r="L42" s="252">
        <v>8718</v>
      </c>
      <c r="M42" s="253">
        <v>9898</v>
      </c>
      <c r="N42" s="316">
        <f>L42-M42</f>
        <v>-1180</v>
      </c>
      <c r="O42" s="316">
        <f>$F42*N42</f>
        <v>983329.4</v>
      </c>
      <c r="P42" s="815">
        <f>O42/1000000</f>
        <v>0.98332940000000002</v>
      </c>
      <c r="Q42" s="361"/>
    </row>
    <row r="43" spans="1:17" ht="16.5" customHeight="1" thickBot="1">
      <c r="A43" s="123"/>
      <c r="B43" s="333"/>
      <c r="C43" s="333"/>
      <c r="D43" s="333"/>
      <c r="E43" s="333"/>
      <c r="F43" s="137"/>
      <c r="G43" s="138"/>
      <c r="H43" s="333"/>
      <c r="I43" s="333"/>
      <c r="J43" s="333"/>
      <c r="K43" s="812"/>
      <c r="L43" s="138"/>
      <c r="M43" s="333"/>
      <c r="N43" s="333"/>
      <c r="O43" s="333"/>
      <c r="P43" s="812"/>
      <c r="Q43" s="698"/>
    </row>
    <row r="44" spans="1:17" ht="18" customHeight="1" thickTop="1">
      <c r="A44" s="122"/>
      <c r="B44" s="124"/>
      <c r="C44" s="125"/>
      <c r="D44" s="126"/>
      <c r="E44" s="187"/>
      <c r="F44" s="125"/>
      <c r="G44" s="125"/>
      <c r="H44" s="299"/>
      <c r="I44" s="299"/>
      <c r="J44" s="299"/>
      <c r="K44" s="813"/>
      <c r="L44" s="371"/>
      <c r="M44" s="299"/>
      <c r="N44" s="299"/>
      <c r="O44" s="299"/>
      <c r="P44" s="813"/>
      <c r="Q44" s="344"/>
    </row>
    <row r="45" spans="1:17" ht="21" customHeight="1" thickBot="1">
      <c r="A45" s="140"/>
      <c r="B45" s="301"/>
      <c r="C45" s="135"/>
      <c r="D45" s="136"/>
      <c r="E45" s="134"/>
      <c r="F45" s="135"/>
      <c r="G45" s="135"/>
      <c r="H45" s="372"/>
      <c r="I45" s="372"/>
      <c r="J45" s="372"/>
      <c r="K45" s="814"/>
      <c r="L45" s="372"/>
      <c r="M45" s="372"/>
      <c r="N45" s="372"/>
      <c r="O45" s="372"/>
      <c r="P45" s="814"/>
      <c r="Q45" s="373" t="str">
        <f>NDPL!Q1</f>
        <v>JUNE-2024</v>
      </c>
    </row>
    <row r="46" spans="1:17" ht="21.75" customHeight="1" thickTop="1">
      <c r="A46" s="120"/>
      <c r="B46" s="303" t="s">
        <v>302</v>
      </c>
      <c r="C46" s="125"/>
      <c r="D46" s="126"/>
      <c r="E46" s="187"/>
      <c r="F46" s="125"/>
      <c r="G46" s="304"/>
      <c r="H46" s="299"/>
      <c r="I46" s="299"/>
      <c r="J46" s="299"/>
      <c r="K46" s="813"/>
      <c r="L46" s="304"/>
      <c r="M46" s="299"/>
      <c r="N46" s="299"/>
      <c r="O46" s="299"/>
      <c r="P46" s="826"/>
      <c r="Q46" s="374"/>
    </row>
    <row r="47" spans="1:17" ht="21" customHeight="1">
      <c r="A47" s="123"/>
      <c r="B47" s="332" t="s">
        <v>342</v>
      </c>
      <c r="C47" s="125"/>
      <c r="D47" s="126"/>
      <c r="E47" s="187"/>
      <c r="F47" s="125"/>
      <c r="G47" s="82"/>
      <c r="H47" s="299"/>
      <c r="I47" s="299"/>
      <c r="J47" s="299"/>
      <c r="K47" s="813"/>
      <c r="L47" s="82"/>
      <c r="M47" s="299"/>
      <c r="N47" s="299"/>
      <c r="O47" s="299"/>
      <c r="P47" s="813"/>
      <c r="Q47" s="375"/>
    </row>
    <row r="48" spans="1:17" ht="18">
      <c r="A48" s="123">
        <v>30</v>
      </c>
      <c r="B48" s="124" t="s">
        <v>343</v>
      </c>
      <c r="C48" s="125">
        <v>4865022</v>
      </c>
      <c r="D48" s="129" t="s">
        <v>12</v>
      </c>
      <c r="E48" s="187" t="s">
        <v>300</v>
      </c>
      <c r="F48" s="125">
        <v>-1000</v>
      </c>
      <c r="G48" s="252">
        <v>1557</v>
      </c>
      <c r="H48" s="253">
        <v>1560</v>
      </c>
      <c r="I48" s="317">
        <f>G48-H48</f>
        <v>-3</v>
      </c>
      <c r="J48" s="317">
        <f>$F48*I48</f>
        <v>3000</v>
      </c>
      <c r="K48" s="810">
        <f>J48/1000000</f>
        <v>3.0000000000000001E-3</v>
      </c>
      <c r="L48" s="252">
        <v>999375</v>
      </c>
      <c r="M48" s="253">
        <v>999914</v>
      </c>
      <c r="N48" s="204">
        <f>L48-M48</f>
        <v>-539</v>
      </c>
      <c r="O48" s="204">
        <f>$F48*N48</f>
        <v>539000</v>
      </c>
      <c r="P48" s="797">
        <f>O48/1000000</f>
        <v>0.53900000000000003</v>
      </c>
      <c r="Q48" s="753"/>
    </row>
    <row r="49" spans="1:23" ht="18">
      <c r="A49" s="123">
        <v>31</v>
      </c>
      <c r="B49" s="124" t="s">
        <v>354</v>
      </c>
      <c r="C49" s="125">
        <v>4864940</v>
      </c>
      <c r="D49" s="129" t="s">
        <v>12</v>
      </c>
      <c r="E49" s="187" t="s">
        <v>300</v>
      </c>
      <c r="F49" s="125">
        <v>-1000</v>
      </c>
      <c r="G49" s="252">
        <v>16052</v>
      </c>
      <c r="H49" s="253">
        <v>16055</v>
      </c>
      <c r="I49" s="210">
        <f>G49-H49</f>
        <v>-3</v>
      </c>
      <c r="J49" s="210">
        <f>$F49*I49</f>
        <v>3000</v>
      </c>
      <c r="K49" s="785">
        <f>J49/1000000</f>
        <v>3.0000000000000001E-3</v>
      </c>
      <c r="L49" s="252">
        <v>994657</v>
      </c>
      <c r="M49" s="253">
        <v>995028</v>
      </c>
      <c r="N49" s="210">
        <f>L49-M49</f>
        <v>-371</v>
      </c>
      <c r="O49" s="210">
        <f>$F49*N49</f>
        <v>371000</v>
      </c>
      <c r="P49" s="785">
        <f>O49/1000000</f>
        <v>0.371</v>
      </c>
      <c r="Q49" s="376"/>
    </row>
    <row r="50" spans="1:23" ht="18">
      <c r="A50" s="123"/>
      <c r="B50" s="332" t="s">
        <v>346</v>
      </c>
      <c r="C50" s="125"/>
      <c r="D50" s="129"/>
      <c r="E50" s="187"/>
      <c r="F50" s="125"/>
      <c r="G50" s="252"/>
      <c r="H50" s="253"/>
      <c r="I50" s="316"/>
      <c r="J50" s="316"/>
      <c r="K50" s="815"/>
      <c r="L50" s="252"/>
      <c r="M50" s="253"/>
      <c r="N50" s="316"/>
      <c r="O50" s="316"/>
      <c r="P50" s="815"/>
      <c r="Q50" s="376"/>
    </row>
    <row r="51" spans="1:23" ht="18">
      <c r="A51" s="123">
        <v>32</v>
      </c>
      <c r="B51" s="124" t="s">
        <v>343</v>
      </c>
      <c r="C51" s="125">
        <v>4864891</v>
      </c>
      <c r="D51" s="129" t="s">
        <v>12</v>
      </c>
      <c r="E51" s="187" t="s">
        <v>300</v>
      </c>
      <c r="F51" s="125">
        <v>-2000</v>
      </c>
      <c r="G51" s="252">
        <v>998612</v>
      </c>
      <c r="H51" s="253">
        <v>998613</v>
      </c>
      <c r="I51" s="316">
        <f>G51-H51</f>
        <v>-1</v>
      </c>
      <c r="J51" s="316">
        <f>$F51*I51</f>
        <v>2000</v>
      </c>
      <c r="K51" s="815">
        <f>J51/1000000</f>
        <v>2E-3</v>
      </c>
      <c r="L51" s="252">
        <v>993998</v>
      </c>
      <c r="M51" s="253">
        <v>994432</v>
      </c>
      <c r="N51" s="316">
        <f>L51-M51</f>
        <v>-434</v>
      </c>
      <c r="O51" s="316">
        <f>$F51*N51</f>
        <v>868000</v>
      </c>
      <c r="P51" s="815">
        <f>O51/1000000</f>
        <v>0.86799999999999999</v>
      </c>
      <c r="Q51" s="376"/>
    </row>
    <row r="52" spans="1:23" ht="18">
      <c r="A52" s="123">
        <v>33</v>
      </c>
      <c r="B52" s="124" t="s">
        <v>354</v>
      </c>
      <c r="C52" s="125">
        <v>4865005</v>
      </c>
      <c r="D52" s="129" t="s">
        <v>12</v>
      </c>
      <c r="E52" s="187" t="s">
        <v>300</v>
      </c>
      <c r="F52" s="125">
        <v>-1000</v>
      </c>
      <c r="G52" s="252">
        <v>999769</v>
      </c>
      <c r="H52" s="253">
        <v>999775</v>
      </c>
      <c r="I52" s="316">
        <f>G52-H52</f>
        <v>-6</v>
      </c>
      <c r="J52" s="316">
        <f>$F52*I52</f>
        <v>6000</v>
      </c>
      <c r="K52" s="815">
        <f>J52/1000000</f>
        <v>6.0000000000000001E-3</v>
      </c>
      <c r="L52" s="252">
        <v>997979</v>
      </c>
      <c r="M52" s="253">
        <v>998561</v>
      </c>
      <c r="N52" s="316">
        <f>L52-M52</f>
        <v>-582</v>
      </c>
      <c r="O52" s="316">
        <f>$F52*N52</f>
        <v>582000</v>
      </c>
      <c r="P52" s="815">
        <f>O52/1000000</f>
        <v>0.58199999999999996</v>
      </c>
      <c r="Q52" s="376"/>
    </row>
    <row r="53" spans="1:23" ht="18" customHeight="1">
      <c r="A53" s="123"/>
      <c r="B53" s="131" t="s">
        <v>172</v>
      </c>
      <c r="C53" s="125"/>
      <c r="D53" s="126"/>
      <c r="E53" s="187"/>
      <c r="F53" s="130"/>
      <c r="G53" s="252"/>
      <c r="H53" s="253"/>
      <c r="I53" s="299"/>
      <c r="J53" s="299"/>
      <c r="K53" s="813"/>
      <c r="L53" s="252"/>
      <c r="M53" s="253"/>
      <c r="N53" s="299"/>
      <c r="O53" s="299"/>
      <c r="P53" s="813"/>
      <c r="Q53" s="339"/>
    </row>
    <row r="54" spans="1:23" ht="18">
      <c r="A54" s="123">
        <v>34</v>
      </c>
      <c r="B54" s="244" t="s">
        <v>431</v>
      </c>
      <c r="C54" s="244">
        <v>4864850</v>
      </c>
      <c r="D54" s="129" t="s">
        <v>12</v>
      </c>
      <c r="E54" s="187" t="s">
        <v>300</v>
      </c>
      <c r="F54" s="130">
        <v>625</v>
      </c>
      <c r="G54" s="252">
        <v>542</v>
      </c>
      <c r="H54" s="253">
        <v>542</v>
      </c>
      <c r="I54" s="316">
        <f>G54-H54</f>
        <v>0</v>
      </c>
      <c r="J54" s="316">
        <f>$F54*I54</f>
        <v>0</v>
      </c>
      <c r="K54" s="815">
        <f>J54/1000000</f>
        <v>0</v>
      </c>
      <c r="L54" s="252">
        <v>11572</v>
      </c>
      <c r="M54" s="253">
        <v>10104</v>
      </c>
      <c r="N54" s="316">
        <f>L54-M54</f>
        <v>1468</v>
      </c>
      <c r="O54" s="316">
        <f>$F54*N54</f>
        <v>917500</v>
      </c>
      <c r="P54" s="815">
        <f>O54/1000000</f>
        <v>0.91749999999999998</v>
      </c>
      <c r="Q54" s="339"/>
    </row>
    <row r="55" spans="1:23" ht="18" customHeight="1">
      <c r="A55" s="123"/>
      <c r="B55" s="131" t="s">
        <v>156</v>
      </c>
      <c r="C55" s="125"/>
      <c r="D55" s="129"/>
      <c r="E55" s="187"/>
      <c r="F55" s="130"/>
      <c r="G55" s="252"/>
      <c r="H55" s="253"/>
      <c r="I55" s="316"/>
      <c r="J55" s="316"/>
      <c r="K55" s="815"/>
      <c r="L55" s="252"/>
      <c r="M55" s="253"/>
      <c r="N55" s="316"/>
      <c r="O55" s="316"/>
      <c r="P55" s="815"/>
      <c r="Q55" s="339"/>
    </row>
    <row r="56" spans="1:23" ht="18" customHeight="1">
      <c r="A56" s="123">
        <v>35</v>
      </c>
      <c r="B56" s="124" t="s">
        <v>169</v>
      </c>
      <c r="C56" s="125">
        <v>4902580</v>
      </c>
      <c r="D56" s="129" t="s">
        <v>12</v>
      </c>
      <c r="E56" s="187" t="s">
        <v>300</v>
      </c>
      <c r="F56" s="130">
        <v>100</v>
      </c>
      <c r="G56" s="252">
        <v>966</v>
      </c>
      <c r="H56" s="253">
        <v>903</v>
      </c>
      <c r="I56" s="316">
        <f>G56-H56</f>
        <v>63</v>
      </c>
      <c r="J56" s="316">
        <f>$F56*I56</f>
        <v>6300</v>
      </c>
      <c r="K56" s="815">
        <f>J56/1000000</f>
        <v>6.3E-3</v>
      </c>
      <c r="L56" s="252">
        <v>4316</v>
      </c>
      <c r="M56" s="253">
        <v>4073</v>
      </c>
      <c r="N56" s="316">
        <f>L56-M56</f>
        <v>243</v>
      </c>
      <c r="O56" s="316">
        <f>$F56*N56</f>
        <v>24300</v>
      </c>
      <c r="P56" s="815">
        <f>O56/1000000</f>
        <v>2.4299999999999999E-2</v>
      </c>
      <c r="Q56" s="339"/>
    </row>
    <row r="57" spans="1:23" ht="19.5" customHeight="1">
      <c r="A57" s="123">
        <v>36</v>
      </c>
      <c r="B57" s="127" t="s">
        <v>170</v>
      </c>
      <c r="C57" s="125">
        <v>4902544</v>
      </c>
      <c r="D57" s="129" t="s">
        <v>12</v>
      </c>
      <c r="E57" s="187" t="s">
        <v>300</v>
      </c>
      <c r="F57" s="130">
        <v>100</v>
      </c>
      <c r="G57" s="252">
        <v>5940</v>
      </c>
      <c r="H57" s="253">
        <v>5793</v>
      </c>
      <c r="I57" s="316">
        <f>G57-H57</f>
        <v>147</v>
      </c>
      <c r="J57" s="316">
        <f>$F57*I57</f>
        <v>14700</v>
      </c>
      <c r="K57" s="815">
        <f>J57/1000000</f>
        <v>1.47E-2</v>
      </c>
      <c r="L57" s="252">
        <v>7619</v>
      </c>
      <c r="M57" s="253">
        <v>7377</v>
      </c>
      <c r="N57" s="316">
        <f>L57-M57</f>
        <v>242</v>
      </c>
      <c r="O57" s="316">
        <f>$F57*N57</f>
        <v>24200</v>
      </c>
      <c r="P57" s="815">
        <f>O57/1000000</f>
        <v>2.4199999999999999E-2</v>
      </c>
      <c r="Q57" s="339"/>
    </row>
    <row r="58" spans="1:23" s="369" customFormat="1" ht="22.5" customHeight="1">
      <c r="A58" s="123">
        <v>37</v>
      </c>
      <c r="B58" s="124" t="s">
        <v>494</v>
      </c>
      <c r="C58" s="125">
        <v>4864793</v>
      </c>
      <c r="D58" s="129" t="s">
        <v>12</v>
      </c>
      <c r="E58" s="187" t="s">
        <v>300</v>
      </c>
      <c r="F58" s="130">
        <v>200</v>
      </c>
      <c r="G58" s="750">
        <v>999021</v>
      </c>
      <c r="H58" s="751">
        <v>998296</v>
      </c>
      <c r="I58" s="317">
        <f>G58-H58</f>
        <v>725</v>
      </c>
      <c r="J58" s="317">
        <f>$F58*I58</f>
        <v>145000</v>
      </c>
      <c r="K58" s="810">
        <f>J58/1000000</f>
        <v>0.14499999999999999</v>
      </c>
      <c r="L58" s="750">
        <v>999888</v>
      </c>
      <c r="M58" s="751">
        <v>999877</v>
      </c>
      <c r="N58" s="317">
        <f>L58-M58</f>
        <v>11</v>
      </c>
      <c r="O58" s="317">
        <f>$F58*N58</f>
        <v>2200</v>
      </c>
      <c r="P58" s="810">
        <f>O58/1000000</f>
        <v>2.2000000000000001E-3</v>
      </c>
      <c r="Q58" s="464"/>
    </row>
    <row r="59" spans="1:23" ht="19.5" customHeight="1">
      <c r="A59" s="123"/>
      <c r="B59" s="131" t="s">
        <v>162</v>
      </c>
      <c r="C59" s="125"/>
      <c r="D59" s="129"/>
      <c r="E59" s="126"/>
      <c r="F59" s="130"/>
      <c r="G59" s="252"/>
      <c r="H59" s="253"/>
      <c r="I59" s="316"/>
      <c r="J59" s="316"/>
      <c r="K59" s="815"/>
      <c r="L59" s="252"/>
      <c r="M59" s="253"/>
      <c r="N59" s="316"/>
      <c r="O59" s="316"/>
      <c r="P59" s="815"/>
      <c r="Q59" s="339"/>
    </row>
    <row r="60" spans="1:23" s="73" customFormat="1" ht="13.5" thickBot="1">
      <c r="A60" s="133">
        <v>38</v>
      </c>
      <c r="B60" s="333" t="s">
        <v>163</v>
      </c>
      <c r="C60" s="135">
        <v>4865151</v>
      </c>
      <c r="D60" s="568" t="s">
        <v>12</v>
      </c>
      <c r="E60" s="134" t="s">
        <v>300</v>
      </c>
      <c r="F60" s="140">
        <v>500</v>
      </c>
      <c r="G60" s="615">
        <v>21799</v>
      </c>
      <c r="H60" s="616">
        <v>21801</v>
      </c>
      <c r="I60" s="140">
        <f>G60-H60</f>
        <v>-2</v>
      </c>
      <c r="J60" s="140">
        <f>$F60*I60</f>
        <v>-1000</v>
      </c>
      <c r="K60" s="816">
        <f>J60/1000000</f>
        <v>-1E-3</v>
      </c>
      <c r="L60" s="615">
        <v>6420</v>
      </c>
      <c r="M60" s="616">
        <v>6414</v>
      </c>
      <c r="N60" s="140">
        <f>L60-M60</f>
        <v>6</v>
      </c>
      <c r="O60" s="140">
        <f>$F60*N60</f>
        <v>3000</v>
      </c>
      <c r="P60" s="816">
        <f>O60/1000000</f>
        <v>3.0000000000000001E-3</v>
      </c>
      <c r="Q60" s="569"/>
    </row>
    <row r="61" spans="1:23" s="73" customFormat="1" ht="13.5" thickTop="1">
      <c r="A61" s="129"/>
      <c r="B61" s="131" t="s">
        <v>524</v>
      </c>
      <c r="C61" s="125"/>
      <c r="D61" s="127"/>
      <c r="E61" s="187"/>
      <c r="F61" s="129"/>
      <c r="G61" s="84"/>
      <c r="H61" s="84"/>
      <c r="I61" s="129"/>
      <c r="J61" s="129"/>
      <c r="K61" s="940"/>
      <c r="L61" s="84"/>
      <c r="M61" s="84"/>
      <c r="N61" s="129"/>
      <c r="O61" s="129"/>
      <c r="P61" s="940"/>
      <c r="Q61" s="75"/>
    </row>
    <row r="62" spans="1:23" s="73" customFormat="1" ht="13.5" thickBot="1">
      <c r="A62" s="129">
        <v>39</v>
      </c>
      <c r="B62" s="124" t="s">
        <v>162</v>
      </c>
      <c r="C62" s="125">
        <v>4902572</v>
      </c>
      <c r="D62" s="568" t="s">
        <v>12</v>
      </c>
      <c r="E62" s="134" t="s">
        <v>300</v>
      </c>
      <c r="F62" s="129">
        <v>100</v>
      </c>
      <c r="G62" s="84">
        <v>999998</v>
      </c>
      <c r="H62" s="84">
        <v>999999</v>
      </c>
      <c r="I62" s="140">
        <f>G62-H62</f>
        <v>-1</v>
      </c>
      <c r="J62" s="140">
        <f>$F62*I62</f>
        <v>-100</v>
      </c>
      <c r="K62" s="816">
        <f>J62/1000000</f>
        <v>-1E-4</v>
      </c>
      <c r="L62" s="84">
        <v>999973</v>
      </c>
      <c r="M62" s="84">
        <v>999999</v>
      </c>
      <c r="N62" s="140">
        <f>L62-M62</f>
        <v>-26</v>
      </c>
      <c r="O62" s="140">
        <f>$F62*N62</f>
        <v>-2600</v>
      </c>
      <c r="P62" s="816">
        <f>O62/1000000</f>
        <v>-2.5999999999999999E-3</v>
      </c>
      <c r="Q62" s="75"/>
    </row>
    <row r="63" spans="1:23" s="362" customFormat="1" ht="15.95" customHeight="1" thickTop="1" thickBot="1">
      <c r="A63" s="122"/>
      <c r="B63" s="699"/>
      <c r="C63" s="344"/>
      <c r="D63" s="344"/>
      <c r="E63" s="344"/>
      <c r="F63" s="344"/>
      <c r="G63" s="344"/>
      <c r="H63" s="344"/>
      <c r="I63" s="344"/>
      <c r="J63" s="344"/>
      <c r="K63" s="774"/>
      <c r="L63" s="344"/>
      <c r="M63" s="344"/>
      <c r="N63" s="344"/>
      <c r="O63" s="344"/>
      <c r="P63" s="774"/>
      <c r="Q63" s="344"/>
      <c r="R63" s="75"/>
      <c r="S63" s="189"/>
      <c r="T63" s="189"/>
      <c r="U63" s="365"/>
      <c r="V63" s="365"/>
      <c r="W63" s="365"/>
    </row>
    <row r="64" spans="1:23" ht="15.95" customHeight="1" thickTop="1">
      <c r="A64" s="377"/>
      <c r="B64" s="377"/>
      <c r="C64" s="377"/>
      <c r="D64" s="377"/>
      <c r="E64" s="377"/>
      <c r="F64" s="377"/>
      <c r="G64" s="377"/>
      <c r="H64" s="377"/>
      <c r="I64" s="377"/>
      <c r="J64" s="377"/>
      <c r="K64" s="817"/>
      <c r="L64" s="377"/>
      <c r="M64" s="377"/>
      <c r="N64" s="377"/>
      <c r="O64" s="377"/>
      <c r="P64" s="817"/>
      <c r="Q64" s="73"/>
      <c r="R64" s="73"/>
      <c r="S64" s="73"/>
      <c r="T64" s="73"/>
    </row>
    <row r="65" spans="1:20" ht="24" thickBot="1">
      <c r="A65" s="297" t="s">
        <v>318</v>
      </c>
      <c r="G65" s="362"/>
      <c r="H65" s="362"/>
      <c r="I65" s="35" t="s">
        <v>347</v>
      </c>
      <c r="J65" s="362"/>
      <c r="K65" s="771"/>
      <c r="L65" s="362"/>
      <c r="M65" s="362"/>
      <c r="N65" s="35" t="s">
        <v>348</v>
      </c>
      <c r="O65" s="362"/>
      <c r="P65" s="771"/>
      <c r="R65" s="73"/>
      <c r="S65" s="73"/>
      <c r="T65" s="73"/>
    </row>
    <row r="66" spans="1:20" ht="39.75" thickTop="1" thickBot="1">
      <c r="A66" s="378" t="s">
        <v>8</v>
      </c>
      <c r="B66" s="379" t="s">
        <v>9</v>
      </c>
      <c r="C66" s="380" t="s">
        <v>1</v>
      </c>
      <c r="D66" s="380" t="s">
        <v>2</v>
      </c>
      <c r="E66" s="380" t="s">
        <v>3</v>
      </c>
      <c r="F66" s="380" t="s">
        <v>10</v>
      </c>
      <c r="G66" s="378" t="str">
        <f>G5</f>
        <v>FINAL READING 30/06/2024</v>
      </c>
      <c r="H66" s="380" t="str">
        <f>H5</f>
        <v>INTIAL READING 01/06/2024</v>
      </c>
      <c r="I66" s="380" t="s">
        <v>4</v>
      </c>
      <c r="J66" s="380" t="s">
        <v>5</v>
      </c>
      <c r="K66" s="780" t="s">
        <v>6</v>
      </c>
      <c r="L66" s="378" t="str">
        <f>G66</f>
        <v>FINAL READING 30/06/2024</v>
      </c>
      <c r="M66" s="380" t="str">
        <f>H66</f>
        <v>INTIAL READING 01/06/2024</v>
      </c>
      <c r="N66" s="380" t="s">
        <v>4</v>
      </c>
      <c r="O66" s="380" t="s">
        <v>5</v>
      </c>
      <c r="P66" s="780" t="s">
        <v>6</v>
      </c>
      <c r="Q66" s="381" t="s">
        <v>266</v>
      </c>
      <c r="R66" s="73"/>
      <c r="S66" s="73"/>
      <c r="T66" s="73"/>
    </row>
    <row r="67" spans="1:20" ht="15.95" customHeight="1" thickTop="1">
      <c r="A67" s="382"/>
      <c r="B67" s="332" t="s">
        <v>342</v>
      </c>
      <c r="C67" s="383"/>
      <c r="D67" s="383"/>
      <c r="E67" s="383"/>
      <c r="F67" s="384"/>
      <c r="G67" s="383"/>
      <c r="H67" s="383"/>
      <c r="I67" s="383"/>
      <c r="J67" s="383"/>
      <c r="K67" s="818"/>
      <c r="L67" s="383"/>
      <c r="M67" s="383"/>
      <c r="N67" s="383"/>
      <c r="O67" s="383"/>
      <c r="P67" s="827"/>
      <c r="Q67" s="385"/>
      <c r="R67" s="73"/>
      <c r="S67" s="73"/>
      <c r="T67" s="73"/>
    </row>
    <row r="68" spans="1:20" ht="15.95" customHeight="1">
      <c r="A68" s="123">
        <v>1</v>
      </c>
      <c r="B68" s="124" t="s">
        <v>386</v>
      </c>
      <c r="C68" s="125">
        <v>4864839</v>
      </c>
      <c r="D68" s="258" t="s">
        <v>12</v>
      </c>
      <c r="E68" s="244" t="s">
        <v>300</v>
      </c>
      <c r="F68" s="130">
        <v>-1000</v>
      </c>
      <c r="G68" s="252">
        <v>721</v>
      </c>
      <c r="H68" s="253">
        <v>719</v>
      </c>
      <c r="I68" s="317">
        <f>G68-H68</f>
        <v>2</v>
      </c>
      <c r="J68" s="317">
        <f>$F68*I68</f>
        <v>-2000</v>
      </c>
      <c r="K68" s="810">
        <f>J68/1000000</f>
        <v>-2E-3</v>
      </c>
      <c r="L68" s="252">
        <v>999281</v>
      </c>
      <c r="M68" s="253">
        <v>999485</v>
      </c>
      <c r="N68" s="204">
        <f>L68-M68</f>
        <v>-204</v>
      </c>
      <c r="O68" s="204">
        <f>$F68*N68</f>
        <v>204000</v>
      </c>
      <c r="P68" s="797">
        <f>O68/1000000</f>
        <v>0.20399999999999999</v>
      </c>
      <c r="Q68" s="347"/>
      <c r="R68" s="73"/>
      <c r="S68" s="73"/>
      <c r="T68" s="73"/>
    </row>
    <row r="69" spans="1:20" ht="15.95" customHeight="1">
      <c r="A69" s="123">
        <v>2</v>
      </c>
      <c r="B69" s="124" t="s">
        <v>389</v>
      </c>
      <c r="C69" s="125">
        <v>4864872</v>
      </c>
      <c r="D69" s="258" t="s">
        <v>12</v>
      </c>
      <c r="E69" s="244" t="s">
        <v>300</v>
      </c>
      <c r="F69" s="130">
        <v>-1000</v>
      </c>
      <c r="G69" s="252">
        <v>993878</v>
      </c>
      <c r="H69" s="253">
        <v>993877</v>
      </c>
      <c r="I69" s="204">
        <f>G69-H69</f>
        <v>1</v>
      </c>
      <c r="J69" s="204">
        <f>$F69*I69</f>
        <v>-1000</v>
      </c>
      <c r="K69" s="797">
        <f>J69/1000000</f>
        <v>-1E-3</v>
      </c>
      <c r="L69" s="252">
        <v>999395</v>
      </c>
      <c r="M69" s="253">
        <v>999530</v>
      </c>
      <c r="N69" s="204">
        <f>L69-M69</f>
        <v>-135</v>
      </c>
      <c r="O69" s="204">
        <f>$F69*N69</f>
        <v>135000</v>
      </c>
      <c r="P69" s="797">
        <f>O69/1000000</f>
        <v>0.13500000000000001</v>
      </c>
      <c r="Q69" s="347"/>
      <c r="R69" s="73"/>
      <c r="S69" s="73"/>
      <c r="T69" s="73"/>
    </row>
    <row r="70" spans="1:20" ht="15.95" customHeight="1">
      <c r="A70" s="386"/>
      <c r="B70" s="234" t="s">
        <v>315</v>
      </c>
      <c r="C70" s="249"/>
      <c r="D70" s="258"/>
      <c r="E70" s="244"/>
      <c r="F70" s="130"/>
      <c r="G70" s="252"/>
      <c r="H70" s="253"/>
      <c r="I70" s="127"/>
      <c r="J70" s="127"/>
      <c r="K70" s="819"/>
      <c r="L70" s="252"/>
      <c r="M70" s="253"/>
      <c r="N70" s="127"/>
      <c r="O70" s="127"/>
      <c r="P70" s="819"/>
      <c r="Q70" s="347"/>
      <c r="R70" s="73"/>
      <c r="S70" s="73"/>
      <c r="T70" s="73"/>
    </row>
    <row r="71" spans="1:20" ht="15.95" customHeight="1">
      <c r="A71" s="123">
        <v>3</v>
      </c>
      <c r="B71" s="124" t="s">
        <v>316</v>
      </c>
      <c r="C71" s="125">
        <v>4865072</v>
      </c>
      <c r="D71" s="258" t="s">
        <v>12</v>
      </c>
      <c r="E71" s="244" t="s">
        <v>300</v>
      </c>
      <c r="F71" s="125">
        <v>-100</v>
      </c>
      <c r="G71" s="252">
        <v>999684</v>
      </c>
      <c r="H71" s="253">
        <v>999688</v>
      </c>
      <c r="I71" s="204">
        <f>G71-H71</f>
        <v>-4</v>
      </c>
      <c r="J71" s="204">
        <f>$F71*I71</f>
        <v>400</v>
      </c>
      <c r="K71" s="797">
        <f>J71/1000000</f>
        <v>4.0000000000000002E-4</v>
      </c>
      <c r="L71" s="252">
        <v>999582</v>
      </c>
      <c r="M71" s="253">
        <v>999616</v>
      </c>
      <c r="N71" s="204">
        <f>L71-M71</f>
        <v>-34</v>
      </c>
      <c r="O71" s="204">
        <f>$F71*N71</f>
        <v>3400</v>
      </c>
      <c r="P71" s="797">
        <f>O71/1000000</f>
        <v>3.3999999999999998E-3</v>
      </c>
      <c r="Q71" s="347"/>
      <c r="R71" s="73"/>
      <c r="S71" s="73"/>
      <c r="T71" s="73"/>
    </row>
    <row r="72" spans="1:20" s="362" customFormat="1" ht="15.95" customHeight="1">
      <c r="A72" s="123">
        <v>4</v>
      </c>
      <c r="B72" s="124" t="s">
        <v>317</v>
      </c>
      <c r="C72" s="125">
        <v>4865066</v>
      </c>
      <c r="D72" s="258" t="s">
        <v>12</v>
      </c>
      <c r="E72" s="244" t="s">
        <v>300</v>
      </c>
      <c r="F72" s="734">
        <v>-200</v>
      </c>
      <c r="G72" s="252">
        <v>279</v>
      </c>
      <c r="H72" s="253">
        <v>268</v>
      </c>
      <c r="I72" s="204">
        <f>G72-H72</f>
        <v>11</v>
      </c>
      <c r="J72" s="204">
        <f>$F72*I72</f>
        <v>-2200</v>
      </c>
      <c r="K72" s="797">
        <f>J72/1000000</f>
        <v>-2.2000000000000001E-3</v>
      </c>
      <c r="L72" s="252">
        <v>543</v>
      </c>
      <c r="M72" s="253">
        <v>465</v>
      </c>
      <c r="N72" s="204">
        <f>L72-M72</f>
        <v>78</v>
      </c>
      <c r="O72" s="204">
        <f>$F72*N72</f>
        <v>-15600</v>
      </c>
      <c r="P72" s="797">
        <f>O72/1000000</f>
        <v>-1.5599999999999999E-2</v>
      </c>
      <c r="Q72" s="347"/>
      <c r="R72" s="75"/>
      <c r="S72" s="75"/>
      <c r="T72" s="75"/>
    </row>
    <row r="73" spans="1:20" ht="15.95" customHeight="1" thickBot="1">
      <c r="A73" s="133"/>
      <c r="B73" s="333"/>
      <c r="C73" s="135"/>
      <c r="D73" s="568"/>
      <c r="E73" s="134"/>
      <c r="F73" s="140"/>
      <c r="G73" s="615"/>
      <c r="H73" s="616"/>
      <c r="I73" s="140"/>
      <c r="J73" s="140"/>
      <c r="K73" s="816"/>
      <c r="L73" s="615"/>
      <c r="M73" s="616"/>
      <c r="N73" s="140"/>
      <c r="O73" s="140"/>
      <c r="P73" s="816"/>
      <c r="Q73" s="569"/>
      <c r="R73" s="73"/>
      <c r="S73" s="73"/>
      <c r="T73" s="73"/>
    </row>
    <row r="74" spans="1:20" ht="25.5" customHeight="1" thickTop="1">
      <c r="A74" s="139" t="s">
        <v>293</v>
      </c>
      <c r="B74" s="369"/>
      <c r="C74" s="60"/>
      <c r="D74" s="369"/>
      <c r="E74" s="369"/>
      <c r="F74" s="369"/>
      <c r="G74" s="369"/>
      <c r="H74" s="369"/>
      <c r="I74" s="369"/>
      <c r="J74" s="369"/>
      <c r="K74" s="820">
        <f>SUM(K9:K63)+SUM(K68:K73)-K33</f>
        <v>0.14633331999999999</v>
      </c>
      <c r="L74" s="465"/>
      <c r="M74" s="465"/>
      <c r="N74" s="465"/>
      <c r="O74" s="465"/>
      <c r="P74" s="820">
        <f>SUM(P9:P63)+SUM(P68:P73)-P33</f>
        <v>5.2818362100000007</v>
      </c>
    </row>
    <row r="75" spans="1:20">
      <c r="A75" s="369"/>
      <c r="B75" s="369"/>
      <c r="C75" s="369"/>
      <c r="D75" s="369"/>
      <c r="E75" s="369"/>
      <c r="F75" s="369"/>
      <c r="G75" s="369"/>
      <c r="H75" s="369"/>
      <c r="I75" s="369"/>
      <c r="J75" s="369"/>
      <c r="K75" s="821"/>
      <c r="L75" s="369"/>
      <c r="M75" s="369"/>
      <c r="N75" s="369"/>
      <c r="O75" s="369"/>
      <c r="P75" s="821"/>
    </row>
    <row r="76" spans="1:20" ht="9.75" customHeight="1">
      <c r="A76" s="369"/>
      <c r="B76" s="369"/>
      <c r="C76" s="369"/>
      <c r="D76" s="369"/>
      <c r="E76" s="369"/>
      <c r="F76" s="369"/>
      <c r="G76" s="369"/>
      <c r="H76" s="369"/>
      <c r="I76" s="369"/>
      <c r="J76" s="369"/>
      <c r="K76" s="821"/>
      <c r="L76" s="369"/>
      <c r="M76" s="369"/>
      <c r="N76" s="369"/>
      <c r="O76" s="369"/>
      <c r="P76" s="821"/>
    </row>
    <row r="77" spans="1:20" hidden="1">
      <c r="A77" s="369"/>
      <c r="B77" s="369"/>
      <c r="C77" s="369"/>
      <c r="D77" s="369"/>
      <c r="E77" s="369"/>
      <c r="F77" s="369"/>
      <c r="G77" s="369"/>
      <c r="H77" s="369"/>
      <c r="I77" s="369"/>
      <c r="J77" s="369"/>
      <c r="K77" s="821"/>
      <c r="L77" s="369"/>
      <c r="M77" s="369"/>
      <c r="N77" s="369"/>
      <c r="O77" s="369"/>
      <c r="P77" s="821"/>
    </row>
    <row r="78" spans="1:20" ht="23.25" customHeight="1" thickBot="1">
      <c r="A78" s="369"/>
      <c r="B78" s="369"/>
      <c r="C78" s="466"/>
      <c r="D78" s="369"/>
      <c r="E78" s="369"/>
      <c r="F78" s="369"/>
      <c r="G78" s="369"/>
      <c r="H78" s="369"/>
      <c r="I78" s="369"/>
      <c r="J78" s="467"/>
      <c r="K78" s="777" t="s">
        <v>294</v>
      </c>
      <c r="L78" s="369"/>
      <c r="M78" s="369"/>
      <c r="N78" s="369"/>
      <c r="O78" s="369"/>
      <c r="P78" s="777" t="s">
        <v>295</v>
      </c>
    </row>
    <row r="79" spans="1:20" ht="20.25">
      <c r="A79" s="468"/>
      <c r="B79" s="469"/>
      <c r="C79" s="139"/>
      <c r="D79" s="410"/>
      <c r="E79" s="410"/>
      <c r="F79" s="410"/>
      <c r="G79" s="410"/>
      <c r="H79" s="410"/>
      <c r="I79" s="410"/>
      <c r="J79" s="470"/>
      <c r="K79" s="822"/>
      <c r="L79" s="469"/>
      <c r="M79" s="469"/>
      <c r="N79" s="469"/>
      <c r="O79" s="469"/>
      <c r="P79" s="822"/>
      <c r="Q79" s="411"/>
    </row>
    <row r="80" spans="1:20" ht="20.25">
      <c r="A80" s="178"/>
      <c r="B80" s="139" t="s">
        <v>291</v>
      </c>
      <c r="C80" s="139"/>
      <c r="D80" s="471"/>
      <c r="E80" s="471"/>
      <c r="F80" s="471"/>
      <c r="G80" s="471"/>
      <c r="H80" s="471"/>
      <c r="I80" s="471"/>
      <c r="J80" s="471"/>
      <c r="K80" s="823">
        <f>K74</f>
        <v>0.14633331999999999</v>
      </c>
      <c r="L80" s="473"/>
      <c r="M80" s="473"/>
      <c r="N80" s="473"/>
      <c r="O80" s="473"/>
      <c r="P80" s="823">
        <f>P74</f>
        <v>5.2818362100000007</v>
      </c>
      <c r="Q80" s="412"/>
    </row>
    <row r="81" spans="1:17" ht="20.25">
      <c r="A81" s="178"/>
      <c r="B81" s="139"/>
      <c r="C81" s="139"/>
      <c r="D81" s="471"/>
      <c r="E81" s="471"/>
      <c r="F81" s="471"/>
      <c r="G81" s="471"/>
      <c r="H81" s="471"/>
      <c r="I81" s="474"/>
      <c r="J81" s="43"/>
      <c r="K81" s="824"/>
      <c r="L81" s="462"/>
      <c r="M81" s="462"/>
      <c r="N81" s="462"/>
      <c r="O81" s="462"/>
      <c r="P81" s="824"/>
      <c r="Q81" s="412"/>
    </row>
    <row r="82" spans="1:17" ht="20.25">
      <c r="A82" s="178"/>
      <c r="B82" s="139" t="s">
        <v>284</v>
      </c>
      <c r="C82" s="139"/>
      <c r="D82" s="471"/>
      <c r="E82" s="471"/>
      <c r="F82" s="471"/>
      <c r="G82" s="471"/>
      <c r="H82" s="471"/>
      <c r="I82" s="471"/>
      <c r="J82" s="471"/>
      <c r="K82" s="823">
        <f>'STEPPED UP GENCO'!K77</f>
        <v>-9.2577581200000023E-2</v>
      </c>
      <c r="L82" s="472"/>
      <c r="M82" s="472"/>
      <c r="N82" s="472"/>
      <c r="O82" s="472"/>
      <c r="P82" s="823">
        <f>'STEPPED UP GENCO'!P77</f>
        <v>0.473762075</v>
      </c>
      <c r="Q82" s="412"/>
    </row>
    <row r="83" spans="1:17" ht="20.25">
      <c r="A83" s="178"/>
      <c r="B83" s="139"/>
      <c r="C83" s="139"/>
      <c r="D83" s="475"/>
      <c r="E83" s="475"/>
      <c r="F83" s="475"/>
      <c r="G83" s="475"/>
      <c r="H83" s="475"/>
      <c r="I83" s="476"/>
      <c r="J83" s="477"/>
      <c r="K83" s="771"/>
      <c r="L83" s="362"/>
      <c r="M83" s="362"/>
      <c r="N83" s="362"/>
      <c r="O83" s="362"/>
      <c r="P83" s="771"/>
      <c r="Q83" s="412"/>
    </row>
    <row r="84" spans="1:17" ht="20.25">
      <c r="A84" s="178"/>
      <c r="B84" s="139" t="s">
        <v>292</v>
      </c>
      <c r="C84" s="139"/>
      <c r="D84" s="362"/>
      <c r="E84" s="362"/>
      <c r="F84" s="362"/>
      <c r="G84" s="362"/>
      <c r="H84" s="362"/>
      <c r="I84" s="362"/>
      <c r="J84" s="362"/>
      <c r="K84" s="478">
        <f>SUM(K80:K83)</f>
        <v>5.3755738799999966E-2</v>
      </c>
      <c r="L84" s="362"/>
      <c r="M84" s="362"/>
      <c r="N84" s="362"/>
      <c r="O84" s="362"/>
      <c r="P84" s="478">
        <f>SUM(P80:P83)</f>
        <v>5.7555982850000005</v>
      </c>
      <c r="Q84" s="412"/>
    </row>
    <row r="85" spans="1:17" ht="20.25">
      <c r="A85" s="435"/>
      <c r="B85" s="362"/>
      <c r="C85" s="139"/>
      <c r="D85" s="362"/>
      <c r="E85" s="362"/>
      <c r="F85" s="362"/>
      <c r="G85" s="362"/>
      <c r="H85" s="362"/>
      <c r="I85" s="362"/>
      <c r="J85" s="362"/>
      <c r="K85" s="771"/>
      <c r="L85" s="362"/>
      <c r="M85" s="362"/>
      <c r="N85" s="362"/>
      <c r="O85" s="362"/>
      <c r="P85" s="771"/>
      <c r="Q85" s="412"/>
    </row>
    <row r="86" spans="1:17" ht="13.5" thickBot="1">
      <c r="A86" s="436"/>
      <c r="B86" s="413"/>
      <c r="C86" s="413"/>
      <c r="D86" s="413"/>
      <c r="E86" s="413"/>
      <c r="F86" s="413"/>
      <c r="G86" s="413"/>
      <c r="H86" s="413"/>
      <c r="I86" s="413"/>
      <c r="J86" s="413"/>
      <c r="K86" s="776"/>
      <c r="L86" s="413"/>
      <c r="M86" s="413"/>
      <c r="N86" s="413"/>
      <c r="O86" s="413"/>
      <c r="P86" s="776"/>
      <c r="Q86" s="414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3" orientation="landscape" r:id="rId1"/>
  <headerFooter alignWithMargins="0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56"/>
  <sheetViews>
    <sheetView view="pageBreakPreview" zoomScale="70" zoomScaleNormal="70" zoomScaleSheetLayoutView="70" workbookViewId="0">
      <selection activeCell="S24" sqref="S24"/>
    </sheetView>
  </sheetViews>
  <sheetFormatPr defaultRowHeight="12.75"/>
  <cols>
    <col min="1" max="1" width="4.7109375" style="335" customWidth="1"/>
    <col min="2" max="2" width="26.7109375" style="335" customWidth="1"/>
    <col min="3" max="3" width="18.5703125" style="335" customWidth="1"/>
    <col min="4" max="4" width="12.85546875" style="335" customWidth="1"/>
    <col min="5" max="5" width="22.140625" style="335" customWidth="1"/>
    <col min="6" max="6" width="14.42578125" style="335" customWidth="1"/>
    <col min="7" max="7" width="15.5703125" style="335" customWidth="1"/>
    <col min="8" max="8" width="15.28515625" style="335" customWidth="1"/>
    <col min="9" max="9" width="15" style="335" customWidth="1"/>
    <col min="10" max="10" width="16.7109375" style="335" customWidth="1"/>
    <col min="11" max="11" width="16.5703125" style="503" customWidth="1"/>
    <col min="12" max="12" width="17.140625" style="335" customWidth="1"/>
    <col min="13" max="13" width="14.7109375" style="335" customWidth="1"/>
    <col min="14" max="14" width="15.7109375" style="335" customWidth="1"/>
    <col min="15" max="15" width="18.28515625" style="335" customWidth="1"/>
    <col min="16" max="16" width="17.140625" style="503" customWidth="1"/>
    <col min="17" max="17" width="22" style="335" customWidth="1"/>
    <col min="18" max="16384" width="9.140625" style="335"/>
  </cols>
  <sheetData>
    <row r="1" spans="1:17" ht="26.25" customHeight="1">
      <c r="A1" s="1" t="s">
        <v>210</v>
      </c>
    </row>
    <row r="2" spans="1:17" ht="23.25" customHeight="1">
      <c r="A2" s="2" t="s">
        <v>211</v>
      </c>
      <c r="P2" s="831" t="str">
        <f>NDPL!Q1</f>
        <v>JUNE-2024</v>
      </c>
      <c r="Q2" s="479"/>
    </row>
    <row r="3" spans="1:17" ht="23.25">
      <c r="A3" s="144" t="s">
        <v>192</v>
      </c>
    </row>
    <row r="4" spans="1:17" ht="24" thickBot="1">
      <c r="A4" s="3"/>
      <c r="G4" s="362"/>
      <c r="H4" s="362"/>
      <c r="I4" s="35" t="s">
        <v>347</v>
      </c>
      <c r="J4" s="362"/>
      <c r="K4" s="771"/>
      <c r="L4" s="362"/>
      <c r="M4" s="362"/>
      <c r="N4" s="35" t="s">
        <v>348</v>
      </c>
      <c r="O4" s="362"/>
      <c r="P4" s="771"/>
    </row>
    <row r="5" spans="1:17" ht="51.75" customHeight="1" thickTop="1" thickBot="1">
      <c r="A5" s="378" t="s">
        <v>8</v>
      </c>
      <c r="B5" s="379" t="s">
        <v>9</v>
      </c>
      <c r="C5" s="380" t="s">
        <v>1</v>
      </c>
      <c r="D5" s="380" t="s">
        <v>2</v>
      </c>
      <c r="E5" s="380" t="s">
        <v>3</v>
      </c>
      <c r="F5" s="380" t="s">
        <v>10</v>
      </c>
      <c r="G5" s="378" t="str">
        <f>NDPL!G5</f>
        <v>FINAL READING 30/06/2024</v>
      </c>
      <c r="H5" s="380" t="str">
        <f>NDPL!H5</f>
        <v>INTIAL READING 01/06/2024</v>
      </c>
      <c r="I5" s="380" t="s">
        <v>4</v>
      </c>
      <c r="J5" s="380" t="s">
        <v>5</v>
      </c>
      <c r="K5" s="780" t="s">
        <v>6</v>
      </c>
      <c r="L5" s="378" t="str">
        <f>NDPL!G5</f>
        <v>FINAL READING 30/06/2024</v>
      </c>
      <c r="M5" s="380" t="str">
        <f>NDPL!H5</f>
        <v>INTIAL READING 01/06/2024</v>
      </c>
      <c r="N5" s="380" t="s">
        <v>4</v>
      </c>
      <c r="O5" s="380" t="s">
        <v>5</v>
      </c>
      <c r="P5" s="780" t="s">
        <v>6</v>
      </c>
      <c r="Q5" s="381" t="s">
        <v>266</v>
      </c>
    </row>
    <row r="6" spans="1:17" ht="14.25" thickTop="1" thickBot="1"/>
    <row r="7" spans="1:17" ht="24" customHeight="1" thickTop="1">
      <c r="A7" s="313" t="s">
        <v>205</v>
      </c>
      <c r="B7" s="44"/>
      <c r="C7" s="45"/>
      <c r="D7" s="45"/>
      <c r="E7" s="45"/>
      <c r="F7" s="45"/>
      <c r="G7" s="461"/>
      <c r="H7" s="459"/>
      <c r="I7" s="459"/>
      <c r="J7" s="459"/>
      <c r="K7" s="825"/>
      <c r="L7" s="480"/>
      <c r="M7" s="371"/>
      <c r="N7" s="459"/>
      <c r="O7" s="459"/>
      <c r="P7" s="832"/>
      <c r="Q7" s="400"/>
    </row>
    <row r="8" spans="1:17" ht="24" customHeight="1">
      <c r="A8" s="481" t="s">
        <v>193</v>
      </c>
      <c r="B8" s="70"/>
      <c r="C8" s="70"/>
      <c r="D8" s="70"/>
      <c r="E8" s="70"/>
      <c r="F8" s="70"/>
      <c r="G8" s="81"/>
      <c r="H8" s="462"/>
      <c r="I8" s="299"/>
      <c r="J8" s="299"/>
      <c r="K8" s="813"/>
      <c r="L8" s="300"/>
      <c r="M8" s="299"/>
      <c r="N8" s="299"/>
      <c r="O8" s="299"/>
      <c r="P8" s="833"/>
      <c r="Q8" s="339"/>
    </row>
    <row r="9" spans="1:17" ht="24" customHeight="1">
      <c r="A9" s="482" t="s">
        <v>194</v>
      </c>
      <c r="B9" s="70"/>
      <c r="C9" s="70"/>
      <c r="D9" s="70"/>
      <c r="E9" s="70"/>
      <c r="F9" s="70"/>
      <c r="G9" s="81"/>
      <c r="H9" s="462"/>
      <c r="I9" s="299"/>
      <c r="J9" s="299"/>
      <c r="K9" s="813"/>
      <c r="L9" s="300"/>
      <c r="M9" s="299"/>
      <c r="N9" s="299"/>
      <c r="O9" s="299"/>
      <c r="P9" s="833"/>
      <c r="Q9" s="339"/>
    </row>
    <row r="10" spans="1:17" ht="24" customHeight="1">
      <c r="A10" s="195">
        <v>1</v>
      </c>
      <c r="B10" s="197" t="s">
        <v>207</v>
      </c>
      <c r="C10" s="312">
        <v>5128430</v>
      </c>
      <c r="D10" s="199" t="s">
        <v>12</v>
      </c>
      <c r="E10" s="198" t="s">
        <v>300</v>
      </c>
      <c r="F10" s="199">
        <v>200</v>
      </c>
      <c r="G10" s="252">
        <v>3445</v>
      </c>
      <c r="H10" s="253">
        <v>3445</v>
      </c>
      <c r="I10" s="239">
        <f t="shared" ref="I10:I15" si="0">G10-H10</f>
        <v>0</v>
      </c>
      <c r="J10" s="239">
        <f t="shared" ref="J10:J15" si="1">$F10*I10</f>
        <v>0</v>
      </c>
      <c r="K10" s="769">
        <f t="shared" ref="K10:K15" si="2">J10/1000000</f>
        <v>0</v>
      </c>
      <c r="L10" s="252">
        <v>83258</v>
      </c>
      <c r="M10" s="253">
        <v>82448</v>
      </c>
      <c r="N10" s="239">
        <f t="shared" ref="N10:N15" si="3">L10-M10</f>
        <v>810</v>
      </c>
      <c r="O10" s="239">
        <f t="shared" ref="O10:O15" si="4">$F10*N10</f>
        <v>162000</v>
      </c>
      <c r="P10" s="769">
        <f t="shared" ref="P10:P15" si="5">O10/1000000</f>
        <v>0.16200000000000001</v>
      </c>
      <c r="Q10" s="339"/>
    </row>
    <row r="11" spans="1:17" ht="24" customHeight="1">
      <c r="A11" s="195">
        <v>2</v>
      </c>
      <c r="B11" s="197" t="s">
        <v>208</v>
      </c>
      <c r="C11" s="312">
        <v>4864819</v>
      </c>
      <c r="D11" s="199" t="s">
        <v>12</v>
      </c>
      <c r="E11" s="198" t="s">
        <v>300</v>
      </c>
      <c r="F11" s="199">
        <v>160</v>
      </c>
      <c r="G11" s="252">
        <v>999605</v>
      </c>
      <c r="H11" s="253">
        <v>999605</v>
      </c>
      <c r="I11" s="239">
        <f t="shared" si="0"/>
        <v>0</v>
      </c>
      <c r="J11" s="239">
        <f t="shared" si="1"/>
        <v>0</v>
      </c>
      <c r="K11" s="769">
        <f t="shared" si="2"/>
        <v>0</v>
      </c>
      <c r="L11" s="252">
        <v>32855</v>
      </c>
      <c r="M11" s="253">
        <v>32855</v>
      </c>
      <c r="N11" s="239">
        <f t="shared" si="3"/>
        <v>0</v>
      </c>
      <c r="O11" s="239">
        <f t="shared" si="4"/>
        <v>0</v>
      </c>
      <c r="P11" s="769">
        <f t="shared" si="5"/>
        <v>0</v>
      </c>
      <c r="Q11" s="339"/>
    </row>
    <row r="12" spans="1:17" ht="24" customHeight="1">
      <c r="A12" s="195">
        <v>3</v>
      </c>
      <c r="B12" s="197" t="s">
        <v>195</v>
      </c>
      <c r="C12" s="312">
        <v>4864815</v>
      </c>
      <c r="D12" s="199" t="s">
        <v>12</v>
      </c>
      <c r="E12" s="198" t="s">
        <v>300</v>
      </c>
      <c r="F12" s="199">
        <v>200</v>
      </c>
      <c r="G12" s="252">
        <v>999857</v>
      </c>
      <c r="H12" s="253">
        <v>999857</v>
      </c>
      <c r="I12" s="239">
        <f t="shared" si="0"/>
        <v>0</v>
      </c>
      <c r="J12" s="239">
        <f t="shared" si="1"/>
        <v>0</v>
      </c>
      <c r="K12" s="769">
        <f t="shared" si="2"/>
        <v>0</v>
      </c>
      <c r="L12" s="252">
        <v>3078</v>
      </c>
      <c r="M12" s="253">
        <v>2273</v>
      </c>
      <c r="N12" s="239">
        <f t="shared" si="3"/>
        <v>805</v>
      </c>
      <c r="O12" s="239">
        <f t="shared" si="4"/>
        <v>161000</v>
      </c>
      <c r="P12" s="769">
        <f t="shared" si="5"/>
        <v>0.161</v>
      </c>
      <c r="Q12" s="339"/>
    </row>
    <row r="13" spans="1:17" ht="24" customHeight="1">
      <c r="A13" s="195">
        <v>4</v>
      </c>
      <c r="B13" s="197" t="s">
        <v>196</v>
      </c>
      <c r="C13" s="312">
        <v>4864918</v>
      </c>
      <c r="D13" s="199" t="s">
        <v>12</v>
      </c>
      <c r="E13" s="198" t="s">
        <v>300</v>
      </c>
      <c r="F13" s="199">
        <v>400</v>
      </c>
      <c r="G13" s="252">
        <v>999726</v>
      </c>
      <c r="H13" s="253">
        <v>999726</v>
      </c>
      <c r="I13" s="239">
        <f t="shared" si="0"/>
        <v>0</v>
      </c>
      <c r="J13" s="239">
        <f t="shared" si="1"/>
        <v>0</v>
      </c>
      <c r="K13" s="769">
        <f t="shared" si="2"/>
        <v>0</v>
      </c>
      <c r="L13" s="252">
        <v>20868</v>
      </c>
      <c r="M13" s="253">
        <v>20732</v>
      </c>
      <c r="N13" s="239">
        <f t="shared" si="3"/>
        <v>136</v>
      </c>
      <c r="O13" s="239">
        <f t="shared" si="4"/>
        <v>54400</v>
      </c>
      <c r="P13" s="769">
        <f t="shared" si="5"/>
        <v>5.4399999999999997E-2</v>
      </c>
      <c r="Q13" s="339"/>
    </row>
    <row r="14" spans="1:17" ht="24" customHeight="1">
      <c r="A14" s="195">
        <v>5</v>
      </c>
      <c r="B14" s="197" t="s">
        <v>356</v>
      </c>
      <c r="C14" s="312">
        <v>4864894</v>
      </c>
      <c r="D14" s="199" t="s">
        <v>12</v>
      </c>
      <c r="E14" s="198" t="s">
        <v>300</v>
      </c>
      <c r="F14" s="199">
        <v>800</v>
      </c>
      <c r="G14" s="252">
        <v>999257</v>
      </c>
      <c r="H14" s="253">
        <v>999255</v>
      </c>
      <c r="I14" s="239">
        <f t="shared" si="0"/>
        <v>2</v>
      </c>
      <c r="J14" s="239">
        <f t="shared" si="1"/>
        <v>1600</v>
      </c>
      <c r="K14" s="769">
        <f t="shared" si="2"/>
        <v>1.6000000000000001E-3</v>
      </c>
      <c r="L14" s="252">
        <v>1211</v>
      </c>
      <c r="M14" s="253">
        <v>945</v>
      </c>
      <c r="N14" s="239">
        <f t="shared" si="3"/>
        <v>266</v>
      </c>
      <c r="O14" s="239">
        <f t="shared" si="4"/>
        <v>212800</v>
      </c>
      <c r="P14" s="769">
        <f t="shared" si="5"/>
        <v>0.21279999999999999</v>
      </c>
      <c r="Q14" s="339"/>
    </row>
    <row r="15" spans="1:17" ht="24" customHeight="1">
      <c r="A15" s="195">
        <v>6</v>
      </c>
      <c r="B15" s="197" t="s">
        <v>355</v>
      </c>
      <c r="C15" s="312">
        <v>5128425</v>
      </c>
      <c r="D15" s="199" t="s">
        <v>12</v>
      </c>
      <c r="E15" s="198" t="s">
        <v>300</v>
      </c>
      <c r="F15" s="199">
        <v>400</v>
      </c>
      <c r="G15" s="252">
        <v>2201</v>
      </c>
      <c r="H15" s="253">
        <v>2201</v>
      </c>
      <c r="I15" s="239">
        <f t="shared" si="0"/>
        <v>0</v>
      </c>
      <c r="J15" s="239">
        <f t="shared" si="1"/>
        <v>0</v>
      </c>
      <c r="K15" s="769">
        <f t="shared" si="2"/>
        <v>0</v>
      </c>
      <c r="L15" s="252">
        <v>6520</v>
      </c>
      <c r="M15" s="253">
        <v>6525</v>
      </c>
      <c r="N15" s="239">
        <f t="shared" si="3"/>
        <v>-5</v>
      </c>
      <c r="O15" s="239">
        <f t="shared" si="4"/>
        <v>-2000</v>
      </c>
      <c r="P15" s="769">
        <f t="shared" si="5"/>
        <v>-2E-3</v>
      </c>
      <c r="Q15" s="339"/>
    </row>
    <row r="16" spans="1:17" ht="24" customHeight="1">
      <c r="A16" s="483" t="s">
        <v>197</v>
      </c>
      <c r="B16" s="197"/>
      <c r="C16" s="312"/>
      <c r="D16" s="199"/>
      <c r="E16" s="197"/>
      <c r="F16" s="199"/>
      <c r="G16" s="252"/>
      <c r="H16" s="253"/>
      <c r="I16" s="239"/>
      <c r="J16" s="239"/>
      <c r="K16" s="769"/>
      <c r="L16" s="252"/>
      <c r="M16" s="253"/>
      <c r="N16" s="239"/>
      <c r="O16" s="239"/>
      <c r="P16" s="769"/>
      <c r="Q16" s="339"/>
    </row>
    <row r="17" spans="1:17" ht="24" customHeight="1">
      <c r="A17" s="195">
        <v>7</v>
      </c>
      <c r="B17" s="197" t="s">
        <v>209</v>
      </c>
      <c r="C17" s="312">
        <v>4865164</v>
      </c>
      <c r="D17" s="199" t="s">
        <v>12</v>
      </c>
      <c r="E17" s="198" t="s">
        <v>300</v>
      </c>
      <c r="F17" s="199">
        <v>666.66700000000003</v>
      </c>
      <c r="G17" s="252">
        <v>999406</v>
      </c>
      <c r="H17" s="253">
        <v>999406</v>
      </c>
      <c r="I17" s="239">
        <f>G17-H17</f>
        <v>0</v>
      </c>
      <c r="J17" s="239">
        <f>$F17*I17</f>
        <v>0</v>
      </c>
      <c r="K17" s="769">
        <f>J17/1000000</f>
        <v>0</v>
      </c>
      <c r="L17" s="252">
        <v>998912</v>
      </c>
      <c r="M17" s="253">
        <v>999817</v>
      </c>
      <c r="N17" s="239">
        <f>L17-M17</f>
        <v>-905</v>
      </c>
      <c r="O17" s="239">
        <f>$F17*N17</f>
        <v>-603333.63500000001</v>
      </c>
      <c r="P17" s="769">
        <f>O17/1000000</f>
        <v>-0.60333363500000003</v>
      </c>
      <c r="Q17" s="339"/>
    </row>
    <row r="18" spans="1:17" ht="24" customHeight="1">
      <c r="A18" s="195">
        <v>8</v>
      </c>
      <c r="B18" s="197" t="s">
        <v>208</v>
      </c>
      <c r="C18" s="312">
        <v>4864845</v>
      </c>
      <c r="D18" s="199" t="s">
        <v>12</v>
      </c>
      <c r="E18" s="198" t="s">
        <v>300</v>
      </c>
      <c r="F18" s="199">
        <v>1000</v>
      </c>
      <c r="G18" s="252">
        <v>984</v>
      </c>
      <c r="H18" s="253">
        <v>984</v>
      </c>
      <c r="I18" s="239">
        <f>G18-H18</f>
        <v>0</v>
      </c>
      <c r="J18" s="239">
        <f>$F18*I18</f>
        <v>0</v>
      </c>
      <c r="K18" s="769">
        <f>J18/1000000</f>
        <v>0</v>
      </c>
      <c r="L18" s="252">
        <v>1082</v>
      </c>
      <c r="M18" s="253">
        <v>616</v>
      </c>
      <c r="N18" s="239">
        <f>L18-M18</f>
        <v>466</v>
      </c>
      <c r="O18" s="239">
        <f>$F18*N18</f>
        <v>466000</v>
      </c>
      <c r="P18" s="769">
        <f>O18/1000000</f>
        <v>0.46600000000000003</v>
      </c>
      <c r="Q18" s="339"/>
    </row>
    <row r="19" spans="1:17" ht="24" customHeight="1">
      <c r="A19" s="195">
        <v>9</v>
      </c>
      <c r="B19" s="70" t="s">
        <v>508</v>
      </c>
      <c r="C19" s="312" t="s">
        <v>509</v>
      </c>
      <c r="D19" s="756" t="s">
        <v>432</v>
      </c>
      <c r="E19" s="211" t="s">
        <v>300</v>
      </c>
      <c r="F19" s="199">
        <v>2</v>
      </c>
      <c r="G19" s="252">
        <v>0</v>
      </c>
      <c r="H19" s="253">
        <v>0</v>
      </c>
      <c r="I19" s="239">
        <f>G19-H19</f>
        <v>0</v>
      </c>
      <c r="J19" s="239">
        <f>$F19*I19</f>
        <v>0</v>
      </c>
      <c r="K19" s="769">
        <f>J19/1000000</f>
        <v>0</v>
      </c>
      <c r="L19" s="252">
        <v>239100</v>
      </c>
      <c r="M19" s="253">
        <v>205800</v>
      </c>
      <c r="N19" s="239">
        <f>L19-M19</f>
        <v>33300</v>
      </c>
      <c r="O19" s="239">
        <f>$F19*N19</f>
        <v>66600</v>
      </c>
      <c r="P19" s="769">
        <f>O19/1000000</f>
        <v>6.6600000000000006E-2</v>
      </c>
      <c r="Q19" s="548"/>
    </row>
    <row r="20" spans="1:17" ht="24" customHeight="1">
      <c r="A20" s="195"/>
      <c r="B20" s="197"/>
      <c r="C20" s="312"/>
      <c r="D20" s="199"/>
      <c r="E20" s="198"/>
      <c r="F20" s="199"/>
      <c r="G20" s="252"/>
      <c r="H20" s="253"/>
      <c r="I20" s="239"/>
      <c r="J20" s="239"/>
      <c r="K20" s="769"/>
      <c r="L20" s="252"/>
      <c r="M20" s="253"/>
      <c r="N20" s="239"/>
      <c r="O20" s="239"/>
      <c r="P20" s="769"/>
      <c r="Q20" s="339"/>
    </row>
    <row r="21" spans="1:17" ht="24" customHeight="1">
      <c r="A21" s="196"/>
      <c r="B21" s="484" t="s">
        <v>204</v>
      </c>
      <c r="C21" s="485"/>
      <c r="D21" s="199"/>
      <c r="E21" s="197"/>
      <c r="F21" s="212"/>
      <c r="G21" s="252"/>
      <c r="H21" s="253"/>
      <c r="I21" s="239"/>
      <c r="J21" s="239"/>
      <c r="K21" s="781">
        <f>SUM(K10:K20)</f>
        <v>1.6000000000000001E-3</v>
      </c>
      <c r="L21" s="252"/>
      <c r="M21" s="253"/>
      <c r="N21" s="239"/>
      <c r="O21" s="239"/>
      <c r="P21" s="781">
        <f>SUM(P10:P20)</f>
        <v>0.51746636500000009</v>
      </c>
      <c r="Q21" s="339"/>
    </row>
    <row r="22" spans="1:17" ht="24" customHeight="1">
      <c r="A22" s="196"/>
      <c r="B22" s="116"/>
      <c r="C22" s="485"/>
      <c r="D22" s="199"/>
      <c r="E22" s="197"/>
      <c r="F22" s="212"/>
      <c r="G22" s="252"/>
      <c r="H22" s="253"/>
      <c r="I22" s="239"/>
      <c r="J22" s="239"/>
      <c r="K22" s="769"/>
      <c r="L22" s="252"/>
      <c r="M22" s="253"/>
      <c r="N22" s="239"/>
      <c r="O22" s="239"/>
      <c r="P22" s="769"/>
      <c r="Q22" s="339"/>
    </row>
    <row r="23" spans="1:17" ht="24" customHeight="1">
      <c r="A23" s="483" t="s">
        <v>198</v>
      </c>
      <c r="B23" s="70"/>
      <c r="C23" s="486"/>
      <c r="D23" s="212"/>
      <c r="E23" s="70"/>
      <c r="F23" s="212"/>
      <c r="G23" s="252"/>
      <c r="H23" s="253"/>
      <c r="I23" s="239"/>
      <c r="J23" s="239"/>
      <c r="K23" s="769"/>
      <c r="L23" s="252"/>
      <c r="M23" s="253"/>
      <c r="N23" s="239"/>
      <c r="O23" s="239"/>
      <c r="P23" s="769"/>
      <c r="Q23" s="339"/>
    </row>
    <row r="24" spans="1:17" ht="24" customHeight="1">
      <c r="A24" s="196"/>
      <c r="B24" s="70"/>
      <c r="C24" s="486"/>
      <c r="D24" s="212"/>
      <c r="E24" s="70"/>
      <c r="F24" s="212"/>
      <c r="G24" s="252"/>
      <c r="H24" s="253"/>
      <c r="I24" s="239"/>
      <c r="J24" s="239"/>
      <c r="K24" s="769"/>
      <c r="L24" s="252"/>
      <c r="M24" s="253"/>
      <c r="N24" s="239"/>
      <c r="O24" s="239"/>
      <c r="P24" s="769"/>
      <c r="Q24" s="339"/>
    </row>
    <row r="25" spans="1:17" ht="24" customHeight="1">
      <c r="A25" s="195">
        <v>10</v>
      </c>
      <c r="B25" s="70" t="s">
        <v>199</v>
      </c>
      <c r="C25" s="312">
        <v>4902594</v>
      </c>
      <c r="D25" s="212" t="s">
        <v>12</v>
      </c>
      <c r="E25" s="198" t="s">
        <v>300</v>
      </c>
      <c r="F25" s="199">
        <v>500</v>
      </c>
      <c r="G25" s="252">
        <v>221</v>
      </c>
      <c r="H25" s="253">
        <v>184</v>
      </c>
      <c r="I25" s="239">
        <f t="shared" ref="I25:I30" si="6">G25-H25</f>
        <v>37</v>
      </c>
      <c r="J25" s="239">
        <f t="shared" ref="J25:J30" si="7">$F25*I25</f>
        <v>18500</v>
      </c>
      <c r="K25" s="769">
        <f t="shared" ref="K25:K30" si="8">J25/1000000</f>
        <v>1.8499999999999999E-2</v>
      </c>
      <c r="L25" s="252">
        <v>1146</v>
      </c>
      <c r="M25" s="253">
        <v>1093</v>
      </c>
      <c r="N25" s="239">
        <f t="shared" ref="N25:N30" si="9">L25-M25</f>
        <v>53</v>
      </c>
      <c r="O25" s="239">
        <f t="shared" ref="O25:O30" si="10">$F25*N25</f>
        <v>26500</v>
      </c>
      <c r="P25" s="769">
        <f t="shared" ref="P25:P30" si="11">O25/1000000</f>
        <v>2.6499999999999999E-2</v>
      </c>
      <c r="Q25" s="548"/>
    </row>
    <row r="26" spans="1:17" ht="24" customHeight="1">
      <c r="A26" s="195">
        <v>11</v>
      </c>
      <c r="B26" s="70" t="s">
        <v>200</v>
      </c>
      <c r="C26" s="312">
        <v>4865067</v>
      </c>
      <c r="D26" s="212" t="s">
        <v>12</v>
      </c>
      <c r="E26" s="198" t="s">
        <v>300</v>
      </c>
      <c r="F26" s="199">
        <v>100</v>
      </c>
      <c r="G26" s="252">
        <v>105</v>
      </c>
      <c r="H26" s="253">
        <v>105</v>
      </c>
      <c r="I26" s="239">
        <f t="shared" si="6"/>
        <v>0</v>
      </c>
      <c r="J26" s="239">
        <f t="shared" si="7"/>
        <v>0</v>
      </c>
      <c r="K26" s="769">
        <f t="shared" si="8"/>
        <v>0</v>
      </c>
      <c r="L26" s="252">
        <v>1855</v>
      </c>
      <c r="M26" s="253">
        <v>1855</v>
      </c>
      <c r="N26" s="239">
        <f t="shared" si="9"/>
        <v>0</v>
      </c>
      <c r="O26" s="239">
        <f t="shared" si="10"/>
        <v>0</v>
      </c>
      <c r="P26" s="769">
        <f t="shared" si="11"/>
        <v>0</v>
      </c>
      <c r="Q26" s="339"/>
    </row>
    <row r="27" spans="1:17" ht="24" customHeight="1">
      <c r="A27" s="195">
        <v>12</v>
      </c>
      <c r="B27" s="70" t="s">
        <v>201</v>
      </c>
      <c r="C27" s="312">
        <v>4902562</v>
      </c>
      <c r="D27" s="212" t="s">
        <v>12</v>
      </c>
      <c r="E27" s="198" t="s">
        <v>300</v>
      </c>
      <c r="F27" s="199">
        <v>75</v>
      </c>
      <c r="G27" s="252">
        <v>4896</v>
      </c>
      <c r="H27" s="253">
        <v>4832</v>
      </c>
      <c r="I27" s="239">
        <f t="shared" si="6"/>
        <v>64</v>
      </c>
      <c r="J27" s="239">
        <f t="shared" si="7"/>
        <v>4800</v>
      </c>
      <c r="K27" s="769">
        <f t="shared" si="8"/>
        <v>4.7999999999999996E-3</v>
      </c>
      <c r="L27" s="252">
        <v>80700</v>
      </c>
      <c r="M27" s="253">
        <v>79930</v>
      </c>
      <c r="N27" s="239">
        <f t="shared" si="9"/>
        <v>770</v>
      </c>
      <c r="O27" s="239">
        <f t="shared" si="10"/>
        <v>57750</v>
      </c>
      <c r="P27" s="769">
        <f t="shared" si="11"/>
        <v>5.7750000000000003E-2</v>
      </c>
      <c r="Q27" s="347"/>
    </row>
    <row r="28" spans="1:17" ht="19.5" customHeight="1">
      <c r="A28" s="195">
        <v>13</v>
      </c>
      <c r="B28" s="70" t="s">
        <v>201</v>
      </c>
      <c r="C28" s="370">
        <v>4865088</v>
      </c>
      <c r="D28" s="754" t="s">
        <v>12</v>
      </c>
      <c r="E28" s="198" t="s">
        <v>300</v>
      </c>
      <c r="F28" s="755">
        <v>75</v>
      </c>
      <c r="G28" s="252">
        <v>0</v>
      </c>
      <c r="H28" s="253">
        <v>0</v>
      </c>
      <c r="I28" s="239">
        <f>G28-H28</f>
        <v>0</v>
      </c>
      <c r="J28" s="239">
        <f>$F28*I28</f>
        <v>0</v>
      </c>
      <c r="K28" s="769">
        <f>J28/1000000</f>
        <v>0</v>
      </c>
      <c r="L28" s="252">
        <v>22</v>
      </c>
      <c r="M28" s="253">
        <v>0</v>
      </c>
      <c r="N28" s="239">
        <f>L28-M28</f>
        <v>22</v>
      </c>
      <c r="O28" s="239">
        <f>$F28*N28</f>
        <v>1650</v>
      </c>
      <c r="P28" s="769">
        <f>O28/1000000</f>
        <v>1.65E-3</v>
      </c>
      <c r="Q28" s="351"/>
    </row>
    <row r="29" spans="1:17" ht="24" customHeight="1">
      <c r="A29" s="195">
        <v>14</v>
      </c>
      <c r="B29" s="70" t="s">
        <v>202</v>
      </c>
      <c r="C29" s="312">
        <v>4902552</v>
      </c>
      <c r="D29" s="212" t="s">
        <v>12</v>
      </c>
      <c r="E29" s="198" t="s">
        <v>300</v>
      </c>
      <c r="F29" s="549">
        <v>75</v>
      </c>
      <c r="G29" s="252">
        <v>797</v>
      </c>
      <c r="H29" s="253">
        <v>783</v>
      </c>
      <c r="I29" s="239">
        <f t="shared" si="6"/>
        <v>14</v>
      </c>
      <c r="J29" s="239">
        <f t="shared" si="7"/>
        <v>1050</v>
      </c>
      <c r="K29" s="769">
        <f t="shared" si="8"/>
        <v>1.0499999999999999E-3</v>
      </c>
      <c r="L29" s="252">
        <v>6190</v>
      </c>
      <c r="M29" s="253">
        <v>6034</v>
      </c>
      <c r="N29" s="239">
        <f t="shared" si="9"/>
        <v>156</v>
      </c>
      <c r="O29" s="239">
        <f t="shared" si="10"/>
        <v>11700</v>
      </c>
      <c r="P29" s="769">
        <f t="shared" si="11"/>
        <v>1.17E-2</v>
      </c>
      <c r="Q29" s="339"/>
    </row>
    <row r="30" spans="1:17" ht="24" customHeight="1">
      <c r="A30" s="195">
        <v>15</v>
      </c>
      <c r="B30" s="70" t="s">
        <v>202</v>
      </c>
      <c r="C30" s="312">
        <v>4865075</v>
      </c>
      <c r="D30" s="212" t="s">
        <v>12</v>
      </c>
      <c r="E30" s="198" t="s">
        <v>300</v>
      </c>
      <c r="F30" s="199">
        <v>100</v>
      </c>
      <c r="G30" s="252">
        <v>10316</v>
      </c>
      <c r="H30" s="253">
        <v>10294</v>
      </c>
      <c r="I30" s="239">
        <f t="shared" si="6"/>
        <v>22</v>
      </c>
      <c r="J30" s="239">
        <f t="shared" si="7"/>
        <v>2200</v>
      </c>
      <c r="K30" s="769">
        <f t="shared" si="8"/>
        <v>2.2000000000000001E-3</v>
      </c>
      <c r="L30" s="252">
        <v>8930</v>
      </c>
      <c r="M30" s="253">
        <v>8886</v>
      </c>
      <c r="N30" s="239">
        <f t="shared" si="9"/>
        <v>44</v>
      </c>
      <c r="O30" s="239">
        <f t="shared" si="10"/>
        <v>4400</v>
      </c>
      <c r="P30" s="769">
        <f t="shared" si="11"/>
        <v>4.4000000000000003E-3</v>
      </c>
      <c r="Q30" s="346"/>
    </row>
    <row r="31" spans="1:17" ht="24" customHeight="1">
      <c r="A31" s="195"/>
      <c r="B31" s="70"/>
      <c r="C31" s="312"/>
      <c r="D31" s="212"/>
      <c r="E31" s="198"/>
      <c r="F31" s="199"/>
      <c r="G31" s="252"/>
      <c r="H31" s="253"/>
      <c r="I31" s="239"/>
      <c r="J31" s="239"/>
      <c r="K31" s="769"/>
      <c r="L31" s="252"/>
      <c r="M31" s="253"/>
      <c r="N31" s="239"/>
      <c r="O31" s="239"/>
      <c r="P31" s="769"/>
      <c r="Q31" s="346"/>
    </row>
    <row r="32" spans="1:17" ht="20.100000000000001" customHeight="1" thickBot="1">
      <c r="A32" s="54"/>
      <c r="B32" s="55"/>
      <c r="C32" s="56"/>
      <c r="D32" s="57"/>
      <c r="E32" s="58"/>
      <c r="F32" s="58"/>
      <c r="G32" s="59"/>
      <c r="H32" s="372"/>
      <c r="I32" s="372"/>
      <c r="J32" s="372"/>
      <c r="K32" s="814"/>
      <c r="L32" s="487"/>
      <c r="M32" s="372"/>
      <c r="N32" s="372"/>
      <c r="O32" s="372"/>
      <c r="P32" s="834"/>
      <c r="Q32" s="409"/>
    </row>
    <row r="33" spans="1:17" ht="13.5" thickTop="1">
      <c r="A33" s="53"/>
      <c r="B33" s="61"/>
      <c r="C33" s="47"/>
      <c r="D33" s="49"/>
      <c r="E33" s="48"/>
      <c r="F33" s="48"/>
      <c r="G33" s="62"/>
      <c r="H33" s="462"/>
      <c r="I33" s="299"/>
      <c r="J33" s="299"/>
      <c r="K33" s="813"/>
      <c r="L33" s="462"/>
      <c r="M33" s="462"/>
      <c r="N33" s="299"/>
      <c r="O33" s="299"/>
      <c r="P33" s="813"/>
    </row>
    <row r="34" spans="1:17">
      <c r="A34" s="53"/>
      <c r="B34" s="61"/>
      <c r="C34" s="47"/>
      <c r="D34" s="49"/>
      <c r="E34" s="48"/>
      <c r="F34" s="48"/>
      <c r="G34" s="62"/>
      <c r="H34" s="462"/>
      <c r="I34" s="299"/>
      <c r="J34" s="299"/>
      <c r="K34" s="813"/>
      <c r="L34" s="462"/>
      <c r="M34" s="462"/>
      <c r="N34" s="299"/>
      <c r="O34" s="299"/>
      <c r="P34" s="813"/>
    </row>
    <row r="35" spans="1:17">
      <c r="A35" s="462"/>
      <c r="B35" s="369"/>
      <c r="C35" s="369"/>
      <c r="D35" s="369"/>
      <c r="E35" s="369"/>
      <c r="F35" s="369"/>
      <c r="G35" s="369"/>
      <c r="H35" s="369"/>
      <c r="I35" s="369"/>
      <c r="J35" s="369"/>
      <c r="K35" s="821"/>
      <c r="L35" s="369"/>
      <c r="M35" s="369"/>
      <c r="N35" s="369"/>
      <c r="O35" s="369"/>
      <c r="P35" s="821"/>
    </row>
    <row r="36" spans="1:17" ht="20.25">
      <c r="A36" s="132"/>
      <c r="B36" s="484" t="s">
        <v>203</v>
      </c>
      <c r="C36" s="488"/>
      <c r="D36" s="488"/>
      <c r="E36" s="488"/>
      <c r="F36" s="488"/>
      <c r="G36" s="488"/>
      <c r="H36" s="488"/>
      <c r="I36" s="488"/>
      <c r="J36" s="488"/>
      <c r="K36" s="828">
        <f>SUM(K25:K32)</f>
        <v>2.6549999999999997E-2</v>
      </c>
      <c r="L36" s="489"/>
      <c r="M36" s="489"/>
      <c r="N36" s="489"/>
      <c r="O36" s="489"/>
      <c r="P36" s="828">
        <f>SUM(P25:P32)</f>
        <v>0.10200000000000001</v>
      </c>
    </row>
    <row r="37" spans="1:17" ht="20.25">
      <c r="A37" s="75"/>
      <c r="B37" s="484" t="s">
        <v>204</v>
      </c>
      <c r="C37" s="486"/>
      <c r="D37" s="486"/>
      <c r="E37" s="486"/>
      <c r="F37" s="486"/>
      <c r="G37" s="486"/>
      <c r="H37" s="486"/>
      <c r="I37" s="486"/>
      <c r="J37" s="486"/>
      <c r="K37" s="828">
        <f>K21</f>
        <v>1.6000000000000001E-3</v>
      </c>
      <c r="L37" s="489"/>
      <c r="M37" s="489"/>
      <c r="N37" s="489"/>
      <c r="O37" s="489"/>
      <c r="P37" s="828">
        <f>P21</f>
        <v>0.51746636500000009</v>
      </c>
    </row>
    <row r="38" spans="1:17" ht="18">
      <c r="A38" s="75"/>
      <c r="B38" s="70"/>
      <c r="C38" s="73"/>
      <c r="D38" s="73"/>
      <c r="E38" s="73"/>
      <c r="F38" s="73"/>
      <c r="G38" s="73"/>
      <c r="H38" s="73"/>
      <c r="I38" s="73"/>
      <c r="J38" s="73"/>
      <c r="K38" s="829"/>
      <c r="L38" s="490"/>
      <c r="M38" s="490"/>
      <c r="N38" s="490"/>
      <c r="O38" s="490"/>
      <c r="P38" s="829"/>
    </row>
    <row r="39" spans="1:17" ht="3" customHeight="1">
      <c r="A39" s="75"/>
      <c r="B39" s="70"/>
      <c r="C39" s="73"/>
      <c r="D39" s="73"/>
      <c r="E39" s="73"/>
      <c r="F39" s="73"/>
      <c r="G39" s="73"/>
      <c r="H39" s="73"/>
      <c r="I39" s="73"/>
      <c r="J39" s="73"/>
      <c r="K39" s="829"/>
      <c r="L39" s="490"/>
      <c r="M39" s="490"/>
      <c r="N39" s="490"/>
      <c r="O39" s="490"/>
      <c r="P39" s="829"/>
    </row>
    <row r="40" spans="1:17" ht="23.25">
      <c r="A40" s="75"/>
      <c r="B40" s="296" t="s">
        <v>206</v>
      </c>
      <c r="C40" s="491"/>
      <c r="D40" s="3"/>
      <c r="E40" s="3"/>
      <c r="F40" s="3"/>
      <c r="G40" s="3"/>
      <c r="H40" s="3"/>
      <c r="I40" s="3"/>
      <c r="J40" s="3"/>
      <c r="K40" s="493">
        <f>SUM(K36:K39)</f>
        <v>2.8149999999999998E-2</v>
      </c>
      <c r="L40" s="492"/>
      <c r="M40" s="492"/>
      <c r="N40" s="492"/>
      <c r="O40" s="492"/>
      <c r="P40" s="493">
        <f>SUM(P36:P39)</f>
        <v>0.61946636500000007</v>
      </c>
    </row>
    <row r="42" spans="1:17" ht="13.5" thickBot="1"/>
    <row r="43" spans="1:17">
      <c r="A43" s="415"/>
      <c r="B43" s="416"/>
      <c r="C43" s="416"/>
      <c r="D43" s="416"/>
      <c r="E43" s="416"/>
      <c r="F43" s="416"/>
      <c r="G43" s="416"/>
      <c r="H43" s="410"/>
      <c r="I43" s="410"/>
      <c r="J43" s="410"/>
      <c r="K43" s="666"/>
      <c r="L43" s="410"/>
      <c r="M43" s="410"/>
      <c r="N43" s="410"/>
      <c r="O43" s="410"/>
      <c r="P43" s="666"/>
      <c r="Q43" s="411"/>
    </row>
    <row r="44" spans="1:17" ht="23.25">
      <c r="A44" s="417" t="s">
        <v>282</v>
      </c>
      <c r="B44" s="418"/>
      <c r="C44" s="418"/>
      <c r="D44" s="418"/>
      <c r="E44" s="418"/>
      <c r="F44" s="418"/>
      <c r="G44" s="418"/>
      <c r="H44" s="362"/>
      <c r="I44" s="362"/>
      <c r="J44" s="362"/>
      <c r="K44" s="771"/>
      <c r="L44" s="362"/>
      <c r="M44" s="362"/>
      <c r="N44" s="362"/>
      <c r="O44" s="362"/>
      <c r="P44" s="771"/>
      <c r="Q44" s="412"/>
    </row>
    <row r="45" spans="1:17">
      <c r="A45" s="419"/>
      <c r="B45" s="418"/>
      <c r="C45" s="418"/>
      <c r="D45" s="418"/>
      <c r="E45" s="418"/>
      <c r="F45" s="418"/>
      <c r="G45" s="418"/>
      <c r="H45" s="362"/>
      <c r="I45" s="362"/>
      <c r="J45" s="362"/>
      <c r="K45" s="771"/>
      <c r="L45" s="362"/>
      <c r="M45" s="362"/>
      <c r="N45" s="362"/>
      <c r="O45" s="362"/>
      <c r="P45" s="771"/>
      <c r="Q45" s="412"/>
    </row>
    <row r="46" spans="1:17" ht="18">
      <c r="A46" s="420"/>
      <c r="B46" s="421"/>
      <c r="C46" s="421"/>
      <c r="D46" s="421"/>
      <c r="E46" s="421"/>
      <c r="F46" s="421"/>
      <c r="G46" s="421"/>
      <c r="H46" s="362"/>
      <c r="I46" s="362"/>
      <c r="J46" s="408"/>
      <c r="K46" s="830" t="s">
        <v>294</v>
      </c>
      <c r="L46" s="362"/>
      <c r="M46" s="362"/>
      <c r="N46" s="362"/>
      <c r="O46" s="362"/>
      <c r="P46" s="835" t="s">
        <v>295</v>
      </c>
      <c r="Q46" s="412"/>
    </row>
    <row r="47" spans="1:17">
      <c r="A47" s="422"/>
      <c r="B47" s="75"/>
      <c r="C47" s="75"/>
      <c r="D47" s="75"/>
      <c r="E47" s="75"/>
      <c r="F47" s="75"/>
      <c r="G47" s="75"/>
      <c r="H47" s="362"/>
      <c r="I47" s="362"/>
      <c r="J47" s="362"/>
      <c r="K47" s="771"/>
      <c r="L47" s="362"/>
      <c r="M47" s="362"/>
      <c r="N47" s="362"/>
      <c r="O47" s="362"/>
      <c r="P47" s="771"/>
      <c r="Q47" s="412"/>
    </row>
    <row r="48" spans="1:17">
      <c r="A48" s="422"/>
      <c r="B48" s="75"/>
      <c r="C48" s="75"/>
      <c r="D48" s="75"/>
      <c r="E48" s="75"/>
      <c r="F48" s="75"/>
      <c r="G48" s="75"/>
      <c r="H48" s="362"/>
      <c r="I48" s="362"/>
      <c r="J48" s="362"/>
      <c r="K48" s="771"/>
      <c r="L48" s="362"/>
      <c r="M48" s="362"/>
      <c r="N48" s="362"/>
      <c r="O48" s="362"/>
      <c r="P48" s="771"/>
      <c r="Q48" s="412"/>
    </row>
    <row r="49" spans="1:17" ht="23.25">
      <c r="A49" s="417" t="s">
        <v>285</v>
      </c>
      <c r="B49" s="424"/>
      <c r="C49" s="424"/>
      <c r="D49" s="425"/>
      <c r="E49" s="425"/>
      <c r="F49" s="426"/>
      <c r="G49" s="425"/>
      <c r="H49" s="362"/>
      <c r="I49" s="362"/>
      <c r="J49" s="362"/>
      <c r="K49" s="493">
        <f>K40</f>
        <v>2.8149999999999998E-2</v>
      </c>
      <c r="L49" s="421" t="s">
        <v>283</v>
      </c>
      <c r="M49" s="362"/>
      <c r="N49" s="362"/>
      <c r="O49" s="362"/>
      <c r="P49" s="493">
        <f>P40</f>
        <v>0.61946636500000007</v>
      </c>
      <c r="Q49" s="494" t="s">
        <v>283</v>
      </c>
    </row>
    <row r="50" spans="1:17" ht="23.25">
      <c r="A50" s="495"/>
      <c r="B50" s="430"/>
      <c r="C50" s="430"/>
      <c r="D50" s="418"/>
      <c r="E50" s="418"/>
      <c r="F50" s="431"/>
      <c r="G50" s="418"/>
      <c r="H50" s="362"/>
      <c r="I50" s="362"/>
      <c r="J50" s="362"/>
      <c r="K50" s="493"/>
      <c r="L50" s="471"/>
      <c r="M50" s="362"/>
      <c r="N50" s="362"/>
      <c r="O50" s="362"/>
      <c r="P50" s="493"/>
      <c r="Q50" s="496"/>
    </row>
    <row r="51" spans="1:17" ht="23.25">
      <c r="A51" s="497" t="s">
        <v>284</v>
      </c>
      <c r="B51" s="34"/>
      <c r="C51" s="34"/>
      <c r="D51" s="418"/>
      <c r="E51" s="418"/>
      <c r="F51" s="434"/>
      <c r="G51" s="425"/>
      <c r="H51" s="362"/>
      <c r="I51" s="362"/>
      <c r="J51" s="362"/>
      <c r="K51" s="493">
        <f>'STEPPED UP GENCO'!K78</f>
        <v>-2.5992175399999994E-2</v>
      </c>
      <c r="L51" s="421" t="s">
        <v>283</v>
      </c>
      <c r="M51" s="362"/>
      <c r="N51" s="362"/>
      <c r="O51" s="362"/>
      <c r="P51" s="493">
        <f>'STEPPED UP GENCO'!P78</f>
        <v>5.7600299999999993E-2</v>
      </c>
      <c r="Q51" s="494" t="s">
        <v>283</v>
      </c>
    </row>
    <row r="52" spans="1:17" ht="6.75" customHeight="1">
      <c r="A52" s="435"/>
      <c r="B52" s="362"/>
      <c r="C52" s="362"/>
      <c r="D52" s="362"/>
      <c r="E52" s="362"/>
      <c r="F52" s="362"/>
      <c r="G52" s="362"/>
      <c r="H52" s="362"/>
      <c r="I52" s="362"/>
      <c r="J52" s="362"/>
      <c r="K52" s="771"/>
      <c r="L52" s="362"/>
      <c r="M52" s="362"/>
      <c r="N52" s="362"/>
      <c r="O52" s="362"/>
      <c r="P52" s="771"/>
      <c r="Q52" s="412"/>
    </row>
    <row r="53" spans="1:17" ht="6.75" customHeight="1">
      <c r="A53" s="435"/>
      <c r="B53" s="362"/>
      <c r="C53" s="362"/>
      <c r="D53" s="362"/>
      <c r="E53" s="362"/>
      <c r="F53" s="362"/>
      <c r="G53" s="362"/>
      <c r="H53" s="362"/>
      <c r="I53" s="362"/>
      <c r="J53" s="362"/>
      <c r="K53" s="771"/>
      <c r="L53" s="362"/>
      <c r="M53" s="362"/>
      <c r="N53" s="362"/>
      <c r="O53" s="362"/>
      <c r="P53" s="771"/>
      <c r="Q53" s="412"/>
    </row>
    <row r="54" spans="1:17" ht="6.75" customHeight="1">
      <c r="A54" s="435"/>
      <c r="B54" s="362"/>
      <c r="C54" s="362"/>
      <c r="D54" s="362"/>
      <c r="E54" s="362"/>
      <c r="F54" s="362"/>
      <c r="G54" s="362"/>
      <c r="H54" s="362"/>
      <c r="I54" s="362"/>
      <c r="J54" s="362"/>
      <c r="K54" s="771"/>
      <c r="L54" s="362"/>
      <c r="M54" s="362"/>
      <c r="N54" s="362"/>
      <c r="O54" s="362"/>
      <c r="P54" s="771"/>
      <c r="Q54" s="412"/>
    </row>
    <row r="55" spans="1:17" ht="26.25" customHeight="1">
      <c r="A55" s="435"/>
      <c r="B55" s="362"/>
      <c r="C55" s="362"/>
      <c r="D55" s="362"/>
      <c r="E55" s="362"/>
      <c r="F55" s="362"/>
      <c r="G55" s="362"/>
      <c r="H55" s="424"/>
      <c r="I55" s="424"/>
      <c r="J55" s="498" t="s">
        <v>286</v>
      </c>
      <c r="K55" s="493">
        <f>SUM(K49:K54)</f>
        <v>2.1578246000000037E-3</v>
      </c>
      <c r="L55" s="499" t="s">
        <v>283</v>
      </c>
      <c r="M55" s="220"/>
      <c r="N55" s="220"/>
      <c r="O55" s="220"/>
      <c r="P55" s="493">
        <f>SUM(P49:P54)</f>
        <v>0.67706666500000012</v>
      </c>
      <c r="Q55" s="499" t="s">
        <v>283</v>
      </c>
    </row>
    <row r="56" spans="1:17" ht="3" customHeight="1" thickBot="1">
      <c r="A56" s="436"/>
      <c r="B56" s="413"/>
      <c r="C56" s="413"/>
      <c r="D56" s="413"/>
      <c r="E56" s="413"/>
      <c r="F56" s="413"/>
      <c r="G56" s="413"/>
      <c r="H56" s="413"/>
      <c r="I56" s="413"/>
      <c r="J56" s="413"/>
      <c r="K56" s="776"/>
      <c r="L56" s="413"/>
      <c r="M56" s="413"/>
      <c r="N56" s="413"/>
      <c r="O56" s="413"/>
      <c r="P56" s="776"/>
      <c r="Q56" s="414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1"/>
  <sheetViews>
    <sheetView view="pageBreakPreview" zoomScale="118" zoomScaleNormal="100" zoomScaleSheetLayoutView="118" workbookViewId="0">
      <selection activeCell="V23" sqref="V23"/>
    </sheetView>
  </sheetViews>
  <sheetFormatPr defaultRowHeight="12.75"/>
  <cols>
    <col min="1" max="1" width="3.42578125" customWidth="1"/>
    <col min="2" max="2" width="16.42578125" customWidth="1"/>
    <col min="3" max="3" width="7.7109375" customWidth="1"/>
    <col min="4" max="4" width="5.42578125" customWidth="1"/>
    <col min="6" max="6" width="4.85546875" customWidth="1"/>
    <col min="7" max="7" width="8.42578125" customWidth="1"/>
    <col min="8" max="8" width="8.7109375" customWidth="1"/>
    <col min="9" max="9" width="6.42578125" customWidth="1"/>
    <col min="10" max="10" width="6.7109375" customWidth="1"/>
    <col min="11" max="11" width="8.42578125" style="103" customWidth="1"/>
    <col min="12" max="12" width="8.42578125" customWidth="1"/>
    <col min="13" max="13" width="8.5703125" customWidth="1"/>
    <col min="14" max="14" width="6.140625" customWidth="1"/>
    <col min="15" max="15" width="6.85546875" customWidth="1"/>
    <col min="16" max="16" width="8.5703125" style="103" customWidth="1"/>
    <col min="17" max="17" width="8.140625" customWidth="1"/>
    <col min="18" max="18" width="1.140625" hidden="1" customWidth="1"/>
  </cols>
  <sheetData>
    <row r="1" spans="1:17">
      <c r="A1" s="520" t="s">
        <v>210</v>
      </c>
      <c r="B1" s="521"/>
      <c r="C1" s="521"/>
      <c r="D1" s="521"/>
      <c r="E1" s="521"/>
      <c r="F1" s="521"/>
      <c r="G1" s="521"/>
      <c r="H1" s="521"/>
      <c r="I1" s="521"/>
      <c r="J1" s="521"/>
      <c r="K1" s="836"/>
      <c r="L1" s="521"/>
      <c r="M1" s="521"/>
      <c r="N1" s="521"/>
      <c r="O1" s="521"/>
      <c r="P1" s="836"/>
      <c r="Q1" s="521"/>
    </row>
    <row r="2" spans="1:17">
      <c r="A2" s="522" t="s">
        <v>211</v>
      </c>
      <c r="B2" s="521"/>
      <c r="C2" s="521"/>
      <c r="D2" s="521"/>
      <c r="E2" s="521"/>
      <c r="F2" s="521"/>
      <c r="G2" s="521"/>
      <c r="H2" s="521"/>
      <c r="I2" s="521"/>
      <c r="J2" s="521"/>
      <c r="K2" s="836"/>
      <c r="L2" s="521"/>
      <c r="M2" s="521"/>
      <c r="N2" s="521"/>
      <c r="O2" s="521"/>
      <c r="P2" s="959" t="str">
        <f>NDPL!Q1</f>
        <v>JUNE-2024</v>
      </c>
      <c r="Q2" s="959"/>
    </row>
    <row r="3" spans="1:17">
      <c r="A3" s="522" t="s">
        <v>398</v>
      </c>
      <c r="B3" s="521"/>
      <c r="C3" s="521"/>
      <c r="D3" s="521"/>
      <c r="E3" s="521"/>
      <c r="F3" s="521"/>
      <c r="G3" s="521"/>
      <c r="H3" s="521"/>
      <c r="I3" s="521"/>
      <c r="J3" s="521"/>
      <c r="K3" s="836"/>
      <c r="L3" s="521"/>
      <c r="M3" s="521"/>
      <c r="N3" s="521"/>
      <c r="O3" s="521"/>
      <c r="P3" s="836"/>
      <c r="Q3" s="521"/>
    </row>
    <row r="4" spans="1:17" ht="13.5" thickBot="1">
      <c r="A4" s="521"/>
      <c r="B4" s="521"/>
      <c r="C4" s="521"/>
      <c r="D4" s="521"/>
      <c r="E4" s="521"/>
      <c r="F4" s="521"/>
      <c r="G4" s="523"/>
      <c r="H4" s="523"/>
      <c r="I4" s="524" t="s">
        <v>347</v>
      </c>
      <c r="J4" s="523"/>
      <c r="K4" s="837"/>
      <c r="L4" s="523"/>
      <c r="M4" s="523"/>
      <c r="N4" s="524" t="s">
        <v>348</v>
      </c>
      <c r="O4" s="523"/>
      <c r="P4" s="837"/>
      <c r="Q4" s="521"/>
    </row>
    <row r="5" spans="1:17" s="565" customFormat="1" ht="46.5" thickTop="1" thickBot="1">
      <c r="A5" s="561" t="s">
        <v>8</v>
      </c>
      <c r="B5" s="563" t="s">
        <v>9</v>
      </c>
      <c r="C5" s="562" t="s">
        <v>1</v>
      </c>
      <c r="D5" s="562" t="s">
        <v>2</v>
      </c>
      <c r="E5" s="562" t="s">
        <v>3</v>
      </c>
      <c r="F5" s="562" t="s">
        <v>10</v>
      </c>
      <c r="G5" s="561" t="str">
        <f>NDPL!G5</f>
        <v>FINAL READING 30/06/2024</v>
      </c>
      <c r="H5" s="562" t="str">
        <f>NDPL!H5</f>
        <v>INTIAL READING 01/06/2024</v>
      </c>
      <c r="I5" s="562" t="s">
        <v>4</v>
      </c>
      <c r="J5" s="562" t="s">
        <v>5</v>
      </c>
      <c r="K5" s="838" t="s">
        <v>6</v>
      </c>
      <c r="L5" s="561" t="str">
        <f>NDPL!G5</f>
        <v>FINAL READING 30/06/2024</v>
      </c>
      <c r="M5" s="562" t="str">
        <f>NDPL!H5</f>
        <v>INTIAL READING 01/06/2024</v>
      </c>
      <c r="N5" s="562" t="s">
        <v>4</v>
      </c>
      <c r="O5" s="562" t="s">
        <v>5</v>
      </c>
      <c r="P5" s="838" t="s">
        <v>6</v>
      </c>
      <c r="Q5" s="564" t="s">
        <v>266</v>
      </c>
    </row>
    <row r="6" spans="1:17" ht="14.25" thickTop="1" thickBot="1">
      <c r="A6" s="521"/>
      <c r="B6" s="521"/>
      <c r="C6" s="521"/>
      <c r="D6" s="521"/>
      <c r="E6" s="521"/>
      <c r="F6" s="521"/>
      <c r="G6" s="521"/>
      <c r="H6" s="521"/>
      <c r="I6" s="521"/>
      <c r="J6" s="521"/>
      <c r="K6" s="836"/>
      <c r="L6" s="521"/>
      <c r="M6" s="521"/>
      <c r="N6" s="521"/>
      <c r="O6" s="521"/>
      <c r="P6" s="836"/>
      <c r="Q6" s="521"/>
    </row>
    <row r="7" spans="1:17" ht="13.5" thickTop="1">
      <c r="A7" s="525" t="s">
        <v>397</v>
      </c>
      <c r="B7" s="526"/>
      <c r="C7" s="527"/>
      <c r="D7" s="527"/>
      <c r="E7" s="527"/>
      <c r="F7" s="739"/>
      <c r="G7" s="528"/>
      <c r="H7" s="529"/>
      <c r="I7" s="529"/>
      <c r="J7" s="529"/>
      <c r="K7" s="839"/>
      <c r="L7" s="530"/>
      <c r="M7" s="527"/>
      <c r="N7" s="529"/>
      <c r="O7" s="529"/>
      <c r="P7" s="842"/>
      <c r="Q7" s="531"/>
    </row>
    <row r="8" spans="1:17">
      <c r="A8" s="532" t="s">
        <v>193</v>
      </c>
      <c r="B8" s="523"/>
      <c r="C8" s="523"/>
      <c r="D8" s="523"/>
      <c r="E8" s="523"/>
      <c r="F8" s="740"/>
      <c r="G8" s="533"/>
      <c r="H8" s="534"/>
      <c r="I8" s="535"/>
      <c r="J8" s="535"/>
      <c r="K8" s="806"/>
      <c r="L8" s="536"/>
      <c r="M8" s="535"/>
      <c r="N8" s="535"/>
      <c r="O8" s="535"/>
      <c r="P8" s="808"/>
      <c r="Q8" s="360"/>
    </row>
    <row r="9" spans="1:17">
      <c r="A9" s="537" t="s">
        <v>399</v>
      </c>
      <c r="B9" s="523"/>
      <c r="C9" s="523"/>
      <c r="D9" s="523"/>
      <c r="E9" s="523"/>
      <c r="F9" s="740"/>
      <c r="G9" s="533"/>
      <c r="H9" s="534"/>
      <c r="I9" s="535"/>
      <c r="J9" s="535"/>
      <c r="K9" s="806"/>
      <c r="L9" s="536"/>
      <c r="M9" s="535"/>
      <c r="N9" s="535"/>
      <c r="O9" s="535"/>
      <c r="P9" s="808"/>
      <c r="Q9" s="360"/>
    </row>
    <row r="10" spans="1:17" s="335" customFormat="1">
      <c r="A10" s="538">
        <v>1</v>
      </c>
      <c r="B10" s="573" t="s">
        <v>420</v>
      </c>
      <c r="C10" s="731">
        <v>4864952</v>
      </c>
      <c r="D10" s="732" t="s">
        <v>12</v>
      </c>
      <c r="E10" s="560" t="s">
        <v>300</v>
      </c>
      <c r="F10" s="737">
        <v>625</v>
      </c>
      <c r="G10" s="538">
        <v>992005</v>
      </c>
      <c r="H10" s="41">
        <v>992002</v>
      </c>
      <c r="I10" s="41">
        <f>G10-H10</f>
        <v>3</v>
      </c>
      <c r="J10" s="41">
        <f>$F10*I10</f>
        <v>1875</v>
      </c>
      <c r="K10" s="840">
        <f>J10/1000000</f>
        <v>1.8749999999999999E-3</v>
      </c>
      <c r="L10" s="538">
        <v>1047</v>
      </c>
      <c r="M10" s="41">
        <v>1171</v>
      </c>
      <c r="N10" s="41">
        <f>L10-M10</f>
        <v>-124</v>
      </c>
      <c r="O10" s="41">
        <f>$F10*N10</f>
        <v>-77500</v>
      </c>
      <c r="P10" s="840">
        <f>O10/1000000</f>
        <v>-7.7499999999999999E-2</v>
      </c>
      <c r="Q10" s="360"/>
    </row>
    <row r="11" spans="1:17" s="335" customFormat="1">
      <c r="A11" s="538">
        <v>2</v>
      </c>
      <c r="B11" s="573" t="s">
        <v>421</v>
      </c>
      <c r="C11" s="731">
        <v>4865039</v>
      </c>
      <c r="D11" s="732" t="s">
        <v>12</v>
      </c>
      <c r="E11" s="560" t="s">
        <v>300</v>
      </c>
      <c r="F11" s="737">
        <v>500</v>
      </c>
      <c r="G11" s="538">
        <v>999605</v>
      </c>
      <c r="H11" s="41">
        <v>999605</v>
      </c>
      <c r="I11" s="41">
        <f>G11-H11</f>
        <v>0</v>
      </c>
      <c r="J11" s="41">
        <f>$F11*I11</f>
        <v>0</v>
      </c>
      <c r="K11" s="840">
        <f>J11/1000000</f>
        <v>0</v>
      </c>
      <c r="L11" s="538">
        <v>869</v>
      </c>
      <c r="M11" s="41">
        <v>851</v>
      </c>
      <c r="N11" s="41">
        <f>L11-M11</f>
        <v>18</v>
      </c>
      <c r="O11" s="41">
        <f>$F11*N11</f>
        <v>9000</v>
      </c>
      <c r="P11" s="840">
        <f>O11/1000000</f>
        <v>8.9999999999999993E-3</v>
      </c>
      <c r="Q11" s="360"/>
    </row>
    <row r="12" spans="1:17">
      <c r="A12" s="532" t="s">
        <v>110</v>
      </c>
      <c r="B12" s="532"/>
      <c r="C12" s="731"/>
      <c r="D12" s="732"/>
      <c r="E12" s="560"/>
      <c r="F12" s="737"/>
      <c r="G12" s="538"/>
      <c r="H12" s="41"/>
      <c r="I12" s="41"/>
      <c r="J12" s="41"/>
      <c r="K12" s="840"/>
      <c r="L12" s="538"/>
      <c r="M12" s="41"/>
      <c r="N12" s="41"/>
      <c r="O12" s="41"/>
      <c r="P12" s="840"/>
      <c r="Q12" s="360"/>
    </row>
    <row r="13" spans="1:17" s="335" customFormat="1">
      <c r="A13" s="538">
        <v>1</v>
      </c>
      <c r="B13" s="573" t="s">
        <v>420</v>
      </c>
      <c r="C13" s="731">
        <v>4864994</v>
      </c>
      <c r="D13" s="732" t="s">
        <v>12</v>
      </c>
      <c r="E13" s="560" t="s">
        <v>300</v>
      </c>
      <c r="F13" s="737">
        <v>800</v>
      </c>
      <c r="G13" s="538">
        <v>2627</v>
      </c>
      <c r="H13" s="41">
        <v>2632</v>
      </c>
      <c r="I13" s="41">
        <f>G13-H13</f>
        <v>-5</v>
      </c>
      <c r="J13" s="41">
        <f>$F13*I13</f>
        <v>-4000</v>
      </c>
      <c r="K13" s="840">
        <f>J13/1000000</f>
        <v>-4.0000000000000001E-3</v>
      </c>
      <c r="L13" s="538">
        <v>2730</v>
      </c>
      <c r="M13" s="41">
        <v>1950</v>
      </c>
      <c r="N13" s="41">
        <f>L13-M13</f>
        <v>780</v>
      </c>
      <c r="O13" s="41">
        <f>$F13*N13</f>
        <v>624000</v>
      </c>
      <c r="P13" s="840">
        <f>O13/1000000</f>
        <v>0.624</v>
      </c>
      <c r="Q13" s="618"/>
    </row>
    <row r="14" spans="1:17" s="335" customFormat="1">
      <c r="A14" s="532" t="s">
        <v>433</v>
      </c>
      <c r="B14" s="532"/>
      <c r="C14" s="731"/>
      <c r="D14" s="732"/>
      <c r="E14" s="560"/>
      <c r="F14" s="737"/>
      <c r="G14" s="538"/>
      <c r="H14" s="41"/>
      <c r="I14" s="41"/>
      <c r="J14" s="41"/>
      <c r="K14" s="840"/>
      <c r="L14" s="538"/>
      <c r="M14" s="41"/>
      <c r="N14" s="41"/>
      <c r="O14" s="41"/>
      <c r="P14" s="840"/>
      <c r="Q14" s="360"/>
    </row>
    <row r="15" spans="1:17" s="335" customFormat="1">
      <c r="A15" s="538">
        <v>1</v>
      </c>
      <c r="B15" s="573" t="s">
        <v>427</v>
      </c>
      <c r="C15" s="933" t="s">
        <v>506</v>
      </c>
      <c r="D15" s="732" t="s">
        <v>432</v>
      </c>
      <c r="E15" s="560" t="s">
        <v>300</v>
      </c>
      <c r="F15" s="737">
        <v>1</v>
      </c>
      <c r="G15" s="538">
        <v>128420</v>
      </c>
      <c r="H15" s="41">
        <v>119290</v>
      </c>
      <c r="I15" s="41">
        <f t="shared" ref="I15:I22" si="0">G15-H15</f>
        <v>9130</v>
      </c>
      <c r="J15" s="41">
        <f t="shared" ref="J15:J22" si="1">$F15*I15</f>
        <v>9130</v>
      </c>
      <c r="K15" s="840">
        <f t="shared" ref="K15:K22" si="2">J15/1000000</f>
        <v>9.1299999999999992E-3</v>
      </c>
      <c r="L15" s="538">
        <v>509350.02</v>
      </c>
      <c r="M15" s="41">
        <v>488340</v>
      </c>
      <c r="N15" s="41">
        <f t="shared" ref="N15:N22" si="3">L15-M15</f>
        <v>21010.020000000019</v>
      </c>
      <c r="O15" s="41">
        <f t="shared" ref="O15:O22" si="4">$F15*N15</f>
        <v>21010.020000000019</v>
      </c>
      <c r="P15" s="840">
        <f t="shared" ref="P15:P22" si="5">O15/1000000</f>
        <v>2.1010020000000018E-2</v>
      </c>
      <c r="Q15" s="701"/>
    </row>
    <row r="16" spans="1:17" s="335" customFormat="1">
      <c r="A16" s="538">
        <v>2</v>
      </c>
      <c r="B16" s="573" t="s">
        <v>428</v>
      </c>
      <c r="C16" s="933" t="s">
        <v>513</v>
      </c>
      <c r="D16" s="732" t="s">
        <v>432</v>
      </c>
      <c r="E16" s="560" t="s">
        <v>300</v>
      </c>
      <c r="F16" s="737">
        <v>6000</v>
      </c>
      <c r="G16" s="538">
        <v>3.28</v>
      </c>
      <c r="H16" s="41">
        <v>1.89</v>
      </c>
      <c r="I16" s="41">
        <f t="shared" si="0"/>
        <v>1.39</v>
      </c>
      <c r="J16" s="41">
        <f t="shared" si="1"/>
        <v>8340</v>
      </c>
      <c r="K16" s="840">
        <f t="shared" si="2"/>
        <v>8.3400000000000002E-3</v>
      </c>
      <c r="L16" s="538">
        <v>12.06</v>
      </c>
      <c r="M16" s="41">
        <v>8</v>
      </c>
      <c r="N16" s="41">
        <f t="shared" si="3"/>
        <v>4.0600000000000005</v>
      </c>
      <c r="O16" s="41">
        <f t="shared" si="4"/>
        <v>24360.000000000004</v>
      </c>
      <c r="P16" s="840">
        <f t="shared" si="5"/>
        <v>2.4360000000000003E-2</v>
      </c>
      <c r="Q16" s="701"/>
    </row>
    <row r="17" spans="1:18" s="335" customFormat="1">
      <c r="A17" s="538">
        <v>3</v>
      </c>
      <c r="B17" s="573" t="s">
        <v>429</v>
      </c>
      <c r="C17" s="933" t="s">
        <v>507</v>
      </c>
      <c r="D17" s="732" t="s">
        <v>432</v>
      </c>
      <c r="E17" s="560" t="s">
        <v>300</v>
      </c>
      <c r="F17" s="737">
        <v>1</v>
      </c>
      <c r="G17" s="538">
        <v>412000</v>
      </c>
      <c r="H17" s="41">
        <v>391100</v>
      </c>
      <c r="I17" s="41">
        <f t="shared" si="0"/>
        <v>20900</v>
      </c>
      <c r="J17" s="41">
        <f t="shared" si="1"/>
        <v>20900</v>
      </c>
      <c r="K17" s="840">
        <f t="shared" si="2"/>
        <v>2.0899999999999998E-2</v>
      </c>
      <c r="L17" s="538">
        <v>2518899.9700000002</v>
      </c>
      <c r="M17" s="41">
        <v>2492199.94</v>
      </c>
      <c r="N17" s="41">
        <f t="shared" si="3"/>
        <v>26700.030000000261</v>
      </c>
      <c r="O17" s="41">
        <f t="shared" si="4"/>
        <v>26700.030000000261</v>
      </c>
      <c r="P17" s="840">
        <f t="shared" si="5"/>
        <v>2.670003000000026E-2</v>
      </c>
      <c r="Q17" s="701"/>
    </row>
    <row r="18" spans="1:18" s="335" customFormat="1">
      <c r="A18" s="538">
        <v>4</v>
      </c>
      <c r="B18" s="573" t="s">
        <v>479</v>
      </c>
      <c r="C18" s="933" t="s">
        <v>480</v>
      </c>
      <c r="D18" s="732" t="s">
        <v>432</v>
      </c>
      <c r="E18" s="560" t="s">
        <v>300</v>
      </c>
      <c r="F18" s="737">
        <v>1200</v>
      </c>
      <c r="G18" s="538">
        <v>63.25</v>
      </c>
      <c r="H18" s="41">
        <v>51.04</v>
      </c>
      <c r="I18" s="41">
        <f t="shared" si="0"/>
        <v>12.21</v>
      </c>
      <c r="J18" s="41">
        <f t="shared" si="1"/>
        <v>14652.000000000002</v>
      </c>
      <c r="K18" s="840">
        <f t="shared" si="2"/>
        <v>1.4652000000000002E-2</v>
      </c>
      <c r="L18" s="538">
        <v>110.72</v>
      </c>
      <c r="M18" s="41">
        <v>101.66</v>
      </c>
      <c r="N18" s="41">
        <f t="shared" si="3"/>
        <v>9.0600000000000023</v>
      </c>
      <c r="O18" s="41">
        <f t="shared" si="4"/>
        <v>10872.000000000004</v>
      </c>
      <c r="P18" s="840">
        <f t="shared" si="5"/>
        <v>1.0872000000000003E-2</v>
      </c>
      <c r="Q18" s="701"/>
    </row>
    <row r="19" spans="1:18" s="335" customFormat="1">
      <c r="A19" s="538">
        <v>5</v>
      </c>
      <c r="B19" s="573" t="s">
        <v>481</v>
      </c>
      <c r="C19" s="933" t="s">
        <v>482</v>
      </c>
      <c r="D19" s="732" t="s">
        <v>432</v>
      </c>
      <c r="E19" s="560" t="s">
        <v>300</v>
      </c>
      <c r="F19" s="737">
        <v>1200</v>
      </c>
      <c r="G19" s="538">
        <v>9.4700000000000006</v>
      </c>
      <c r="H19" s="41">
        <v>5.74</v>
      </c>
      <c r="I19" s="41">
        <f t="shared" si="0"/>
        <v>3.7300000000000004</v>
      </c>
      <c r="J19" s="41">
        <f t="shared" si="1"/>
        <v>4476.0000000000009</v>
      </c>
      <c r="K19" s="840">
        <f t="shared" si="2"/>
        <v>4.4760000000000008E-3</v>
      </c>
      <c r="L19" s="538">
        <v>291.89999999999998</v>
      </c>
      <c r="M19" s="41">
        <v>276.44</v>
      </c>
      <c r="N19" s="41">
        <f t="shared" si="3"/>
        <v>15.45999999999998</v>
      </c>
      <c r="O19" s="41">
        <f t="shared" si="4"/>
        <v>18551.999999999975</v>
      </c>
      <c r="P19" s="840">
        <f t="shared" si="5"/>
        <v>1.8551999999999975E-2</v>
      </c>
      <c r="Q19" s="701"/>
    </row>
    <row r="20" spans="1:18" s="335" customFormat="1">
      <c r="A20" s="538">
        <v>6</v>
      </c>
      <c r="B20" s="573" t="s">
        <v>483</v>
      </c>
      <c r="C20" s="933" t="s">
        <v>484</v>
      </c>
      <c r="D20" s="732" t="s">
        <v>432</v>
      </c>
      <c r="E20" s="560" t="s">
        <v>300</v>
      </c>
      <c r="F20" s="737">
        <v>1200</v>
      </c>
      <c r="G20" s="538">
        <v>4.1500000000000004</v>
      </c>
      <c r="H20" s="41">
        <v>4.1399999999999997</v>
      </c>
      <c r="I20" s="41">
        <f t="shared" si="0"/>
        <v>1.0000000000000675E-2</v>
      </c>
      <c r="J20" s="41">
        <f t="shared" si="1"/>
        <v>12.00000000000081</v>
      </c>
      <c r="K20" s="840">
        <f t="shared" si="2"/>
        <v>1.200000000000081E-5</v>
      </c>
      <c r="L20" s="538">
        <v>115.92</v>
      </c>
      <c r="M20" s="41">
        <v>86.32</v>
      </c>
      <c r="N20" s="41">
        <f t="shared" si="3"/>
        <v>29.600000000000009</v>
      </c>
      <c r="O20" s="41">
        <f t="shared" si="4"/>
        <v>35520.000000000007</v>
      </c>
      <c r="P20" s="840">
        <f t="shared" si="5"/>
        <v>3.552000000000001E-2</v>
      </c>
      <c r="Q20" s="701"/>
    </row>
    <row r="21" spans="1:18" s="335" customFormat="1">
      <c r="A21" s="538">
        <v>7</v>
      </c>
      <c r="B21" s="573" t="s">
        <v>485</v>
      </c>
      <c r="C21" s="933" t="s">
        <v>486</v>
      </c>
      <c r="D21" s="732" t="s">
        <v>432</v>
      </c>
      <c r="E21" s="560" t="s">
        <v>300</v>
      </c>
      <c r="F21" s="737">
        <v>1200</v>
      </c>
      <c r="G21" s="538">
        <v>6.93</v>
      </c>
      <c r="H21" s="41">
        <v>6.93</v>
      </c>
      <c r="I21" s="41">
        <f t="shared" si="0"/>
        <v>0</v>
      </c>
      <c r="J21" s="41">
        <f t="shared" si="1"/>
        <v>0</v>
      </c>
      <c r="K21" s="840">
        <f t="shared" si="2"/>
        <v>0</v>
      </c>
      <c r="L21" s="538">
        <v>89.08</v>
      </c>
      <c r="M21" s="41">
        <v>75.19</v>
      </c>
      <c r="N21" s="41">
        <f t="shared" si="3"/>
        <v>13.89</v>
      </c>
      <c r="O21" s="41">
        <f t="shared" si="4"/>
        <v>16668</v>
      </c>
      <c r="P21" s="840">
        <f t="shared" si="5"/>
        <v>1.6667999999999999E-2</v>
      </c>
      <c r="Q21" s="701"/>
    </row>
    <row r="22" spans="1:18" s="335" customFormat="1">
      <c r="A22" s="538">
        <v>8</v>
      </c>
      <c r="B22" s="573" t="s">
        <v>487</v>
      </c>
      <c r="C22" s="933">
        <v>29000015</v>
      </c>
      <c r="D22" s="732" t="s">
        <v>432</v>
      </c>
      <c r="E22" s="560" t="s">
        <v>300</v>
      </c>
      <c r="F22" s="737">
        <v>3000</v>
      </c>
      <c r="G22" s="538">
        <v>2.59</v>
      </c>
      <c r="H22" s="41">
        <v>0.13</v>
      </c>
      <c r="I22" s="41">
        <f t="shared" si="0"/>
        <v>2.46</v>
      </c>
      <c r="J22" s="41">
        <f t="shared" si="1"/>
        <v>7380</v>
      </c>
      <c r="K22" s="840">
        <f t="shared" si="2"/>
        <v>7.3800000000000003E-3</v>
      </c>
      <c r="L22" s="538">
        <v>33.49</v>
      </c>
      <c r="M22" s="41">
        <v>31.39</v>
      </c>
      <c r="N22" s="41">
        <f t="shared" si="3"/>
        <v>2.1000000000000014</v>
      </c>
      <c r="O22" s="41">
        <f t="shared" si="4"/>
        <v>6300.0000000000045</v>
      </c>
      <c r="P22" s="840">
        <f t="shared" si="5"/>
        <v>6.3000000000000044E-3</v>
      </c>
      <c r="Q22" s="701"/>
    </row>
    <row r="23" spans="1:18" s="335" customFormat="1">
      <c r="A23" s="957" t="s">
        <v>489</v>
      </c>
      <c r="B23" s="960"/>
      <c r="C23" s="960"/>
      <c r="D23" s="732"/>
      <c r="E23" s="560"/>
      <c r="F23" s="737"/>
      <c r="G23" s="538"/>
      <c r="H23" s="41"/>
      <c r="I23" s="41"/>
      <c r="J23" s="41"/>
      <c r="K23" s="840"/>
      <c r="L23" s="538"/>
      <c r="M23" s="41"/>
      <c r="N23" s="41"/>
      <c r="O23" s="41"/>
      <c r="P23" s="840"/>
      <c r="Q23" s="701"/>
    </row>
    <row r="24" spans="1:18" s="369" customFormat="1" ht="22.5">
      <c r="A24" s="536">
        <v>9</v>
      </c>
      <c r="B24" s="934" t="s">
        <v>490</v>
      </c>
      <c r="C24" s="935" t="s">
        <v>491</v>
      </c>
      <c r="D24" s="62" t="s">
        <v>432</v>
      </c>
      <c r="E24" s="560" t="s">
        <v>300</v>
      </c>
      <c r="F24" s="936">
        <v>600</v>
      </c>
      <c r="G24" s="536">
        <v>1.73</v>
      </c>
      <c r="H24" s="535">
        <v>1.24</v>
      </c>
      <c r="I24" s="535">
        <f>G24-H24</f>
        <v>0.49</v>
      </c>
      <c r="J24" s="535">
        <f>$F24*I24</f>
        <v>294</v>
      </c>
      <c r="K24" s="806">
        <f>J24/1000000</f>
        <v>2.9399999999999999E-4</v>
      </c>
      <c r="L24" s="536">
        <v>72.78</v>
      </c>
      <c r="M24" s="535">
        <v>63.47</v>
      </c>
      <c r="N24" s="535">
        <f>L24-M24</f>
        <v>9.3100000000000023</v>
      </c>
      <c r="O24" s="535">
        <f>$F24*N24</f>
        <v>5586.0000000000018</v>
      </c>
      <c r="P24" s="806">
        <f>O24/1000000</f>
        <v>5.5860000000000016E-3</v>
      </c>
      <c r="Q24" s="738"/>
    </row>
    <row r="25" spans="1:18" s="369" customFormat="1" ht="24">
      <c r="A25" s="536">
        <v>10</v>
      </c>
      <c r="B25" s="937" t="s">
        <v>493</v>
      </c>
      <c r="C25" s="935" t="s">
        <v>488</v>
      </c>
      <c r="D25" s="62" t="s">
        <v>432</v>
      </c>
      <c r="E25" s="560" t="s">
        <v>300</v>
      </c>
      <c r="F25" s="936">
        <v>3000</v>
      </c>
      <c r="G25" s="536">
        <v>1.0900000000000001</v>
      </c>
      <c r="H25" s="535">
        <v>0.99</v>
      </c>
      <c r="I25" s="535">
        <f>G25-H25</f>
        <v>0.10000000000000009</v>
      </c>
      <c r="J25" s="535">
        <f>$F25*I25</f>
        <v>300.00000000000028</v>
      </c>
      <c r="K25" s="806">
        <f>J25/1000000</f>
        <v>3.000000000000003E-4</v>
      </c>
      <c r="L25" s="536">
        <v>52.47</v>
      </c>
      <c r="M25" s="535">
        <v>44.68</v>
      </c>
      <c r="N25" s="535">
        <f>L25-M25</f>
        <v>7.7899999999999991</v>
      </c>
      <c r="O25" s="535">
        <f>$F25*N25</f>
        <v>23369.999999999996</v>
      </c>
      <c r="P25" s="806">
        <f>O25/1000000</f>
        <v>2.3369999999999995E-2</v>
      </c>
      <c r="Q25" s="738"/>
    </row>
    <row r="26" spans="1:18" s="335" customFormat="1" ht="15">
      <c r="A26" s="538"/>
      <c r="B26" s="573"/>
      <c r="C26" s="731"/>
      <c r="D26" s="732"/>
      <c r="E26" s="560"/>
      <c r="F26" s="737"/>
      <c r="G26" s="252"/>
      <c r="H26" s="253"/>
      <c r="I26" s="535"/>
      <c r="J26" s="535"/>
      <c r="K26" s="806"/>
      <c r="L26" s="252"/>
      <c r="M26" s="253"/>
      <c r="N26" s="535"/>
      <c r="O26" s="535"/>
      <c r="P26" s="808"/>
      <c r="Q26" s="360"/>
    </row>
    <row r="27" spans="1:18" s="12" customFormat="1" ht="13.5" thickBot="1">
      <c r="A27" s="539"/>
      <c r="B27" s="540" t="s">
        <v>204</v>
      </c>
      <c r="C27" s="541"/>
      <c r="D27" s="542"/>
      <c r="E27" s="541"/>
      <c r="F27" s="741"/>
      <c r="G27" s="543"/>
      <c r="H27" s="544"/>
      <c r="I27" s="544"/>
      <c r="J27" s="544"/>
      <c r="K27" s="841">
        <f>SUM(K10:K26)</f>
        <v>6.3358999999999999E-2</v>
      </c>
      <c r="L27" s="543"/>
      <c r="M27" s="544"/>
      <c r="N27" s="544"/>
      <c r="O27" s="544"/>
      <c r="P27" s="841">
        <f>SUM(P10:P26)</f>
        <v>0.74443805000000018</v>
      </c>
      <c r="Q27" s="545"/>
      <c r="R27"/>
    </row>
    <row r="29" spans="1:18">
      <c r="A29" s="86" t="s">
        <v>284</v>
      </c>
      <c r="B29" s="86"/>
      <c r="C29" s="86"/>
      <c r="D29" s="86"/>
      <c r="E29" s="86"/>
      <c r="F29" s="86"/>
      <c r="G29" s="86"/>
      <c r="H29" s="86"/>
      <c r="I29" s="86"/>
      <c r="J29" s="86"/>
      <c r="K29" s="101">
        <f>'STEPPED UP GENCO'!K79</f>
        <v>4.686982000000001E-3</v>
      </c>
      <c r="P29" s="101">
        <f>'STEPPED UP GENCO'!P79</f>
        <v>0</v>
      </c>
    </row>
    <row r="30" spans="1:18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8">
      <c r="A31" s="86" t="s">
        <v>426</v>
      </c>
      <c r="B31" s="86"/>
      <c r="C31" s="86"/>
      <c r="D31" s="86"/>
      <c r="E31" s="86"/>
      <c r="F31" s="86"/>
      <c r="G31" s="86"/>
      <c r="H31" s="86"/>
      <c r="I31" s="86"/>
      <c r="J31" s="86"/>
      <c r="K31" s="101">
        <f>SUM(K27:K29)</f>
        <v>6.8045982000000005E-2</v>
      </c>
      <c r="P31" s="101">
        <f>SUM(P27:P29)</f>
        <v>0.74443805000000018</v>
      </c>
    </row>
  </sheetData>
  <mergeCells count="2">
    <mergeCell ref="P2:Q2"/>
    <mergeCell ref="A23:C23"/>
  </mergeCells>
  <phoneticPr fontId="82" type="noConversion"/>
  <pageMargins left="0.74803149606299213" right="0.74803149606299213" top="0.98425196850393704" bottom="0.98425196850393704" header="0.51181102362204722" footer="0.51181102362204722"/>
  <pageSetup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Q43"/>
  <sheetViews>
    <sheetView zoomScale="85" zoomScaleNormal="85" zoomScaleSheetLayoutView="67" workbookViewId="0">
      <selection activeCell="Q35" sqref="Q35"/>
    </sheetView>
  </sheetViews>
  <sheetFormatPr defaultRowHeight="12.75"/>
  <cols>
    <col min="1" max="1" width="5.140625" style="335" customWidth="1"/>
    <col min="2" max="2" width="36.85546875" style="335" customWidth="1"/>
    <col min="3" max="3" width="14.85546875" style="335" bestFit="1" customWidth="1"/>
    <col min="4" max="4" width="9.85546875" style="335" customWidth="1"/>
    <col min="5" max="5" width="16.85546875" style="335" customWidth="1"/>
    <col min="6" max="6" width="11.42578125" style="335" customWidth="1"/>
    <col min="7" max="7" width="13.42578125" style="335" customWidth="1"/>
    <col min="8" max="8" width="13.85546875" style="335" customWidth="1"/>
    <col min="9" max="9" width="11" style="335" customWidth="1"/>
    <col min="10" max="10" width="11.28515625" style="335" customWidth="1"/>
    <col min="11" max="11" width="15.28515625" style="503" customWidth="1"/>
    <col min="12" max="12" width="14" style="335" customWidth="1"/>
    <col min="13" max="13" width="13" style="335" customWidth="1"/>
    <col min="14" max="14" width="11.140625" style="335" customWidth="1"/>
    <col min="15" max="15" width="13" style="335" customWidth="1"/>
    <col min="16" max="16" width="14.7109375" style="503" customWidth="1"/>
    <col min="17" max="17" width="20" style="335" customWidth="1"/>
    <col min="18" max="16384" width="9.140625" style="335"/>
  </cols>
  <sheetData>
    <row r="1" spans="1:17" ht="26.25">
      <c r="A1" s="1" t="s">
        <v>210</v>
      </c>
    </row>
    <row r="2" spans="1:17" ht="16.5" customHeight="1">
      <c r="A2" s="225" t="s">
        <v>211</v>
      </c>
      <c r="P2" s="845" t="str">
        <f>NDPL!Q1</f>
        <v>JUNE-2024</v>
      </c>
      <c r="Q2" s="500"/>
    </row>
    <row r="3" spans="1:17" ht="23.25">
      <c r="A3" s="144" t="s">
        <v>255</v>
      </c>
      <c r="H3" s="394"/>
    </row>
    <row r="4" spans="1:17" ht="24" thickBot="1">
      <c r="A4" s="3"/>
      <c r="G4" s="362"/>
      <c r="H4" s="362"/>
      <c r="I4" s="35" t="s">
        <v>347</v>
      </c>
      <c r="J4" s="362"/>
      <c r="K4" s="771"/>
      <c r="L4" s="362"/>
      <c r="M4" s="362"/>
      <c r="N4" s="35" t="s">
        <v>348</v>
      </c>
      <c r="O4" s="362"/>
      <c r="P4" s="771"/>
    </row>
    <row r="5" spans="1:17" ht="43.5" customHeight="1" thickTop="1" thickBot="1">
      <c r="A5" s="395" t="s">
        <v>8</v>
      </c>
      <c r="B5" s="379" t="s">
        <v>9</v>
      </c>
      <c r="C5" s="380" t="s">
        <v>1</v>
      </c>
      <c r="D5" s="380" t="s">
        <v>2</v>
      </c>
      <c r="E5" s="380" t="s">
        <v>3</v>
      </c>
      <c r="F5" s="380" t="s">
        <v>10</v>
      </c>
      <c r="G5" s="378" t="str">
        <f>NDPL!G5</f>
        <v>FINAL READING 30/06/2024</v>
      </c>
      <c r="H5" s="380" t="str">
        <f>NDPL!H5</f>
        <v>INTIAL READING 01/06/2024</v>
      </c>
      <c r="I5" s="380" t="s">
        <v>4</v>
      </c>
      <c r="J5" s="380" t="s">
        <v>5</v>
      </c>
      <c r="K5" s="761" t="s">
        <v>6</v>
      </c>
      <c r="L5" s="378" t="str">
        <f>NDPL!G5</f>
        <v>FINAL READING 30/06/2024</v>
      </c>
      <c r="M5" s="380" t="str">
        <f>NDPL!H5</f>
        <v>INTIAL READING 01/06/2024</v>
      </c>
      <c r="N5" s="380" t="s">
        <v>4</v>
      </c>
      <c r="O5" s="380" t="s">
        <v>5</v>
      </c>
      <c r="P5" s="761" t="s">
        <v>6</v>
      </c>
      <c r="Q5" s="396" t="s">
        <v>266</v>
      </c>
    </row>
    <row r="6" spans="1:17" ht="14.25" thickTop="1" thickBot="1"/>
    <row r="7" spans="1:17" ht="20.100000000000001" customHeight="1" thickTop="1">
      <c r="A7" s="213"/>
      <c r="B7" s="214" t="s">
        <v>225</v>
      </c>
      <c r="C7" s="215"/>
      <c r="D7" s="215"/>
      <c r="E7" s="215"/>
      <c r="F7" s="216"/>
      <c r="G7" s="76"/>
      <c r="H7" s="72"/>
      <c r="I7" s="72"/>
      <c r="J7" s="72"/>
      <c r="K7" s="843"/>
      <c r="L7" s="77"/>
      <c r="M7" s="344"/>
      <c r="N7" s="344"/>
      <c r="O7" s="344"/>
      <c r="P7" s="784"/>
      <c r="Q7" s="400"/>
    </row>
    <row r="8" spans="1:17" ht="19.5" customHeight="1">
      <c r="A8" s="195"/>
      <c r="B8" s="217" t="s">
        <v>226</v>
      </c>
      <c r="C8" s="218"/>
      <c r="D8" s="218"/>
      <c r="E8" s="218"/>
      <c r="F8" s="219"/>
      <c r="G8" s="28"/>
      <c r="H8" s="33"/>
      <c r="I8" s="33"/>
      <c r="J8" s="33"/>
      <c r="K8" s="844"/>
      <c r="L8" s="78"/>
      <c r="M8" s="362"/>
      <c r="N8" s="362"/>
      <c r="O8" s="362"/>
      <c r="P8" s="846"/>
      <c r="Q8" s="339"/>
    </row>
    <row r="9" spans="1:17" ht="20.100000000000001" customHeight="1">
      <c r="A9" s="195">
        <v>1</v>
      </c>
      <c r="B9" s="220" t="s">
        <v>227</v>
      </c>
      <c r="C9" s="218">
        <v>4865155</v>
      </c>
      <c r="D9" s="204" t="s">
        <v>12</v>
      </c>
      <c r="E9" s="75" t="s">
        <v>300</v>
      </c>
      <c r="F9" s="219">
        <v>937.5</v>
      </c>
      <c r="G9" s="252">
        <v>991713</v>
      </c>
      <c r="H9" s="253">
        <v>991713</v>
      </c>
      <c r="I9" s="239">
        <f>G9-H9</f>
        <v>0</v>
      </c>
      <c r="J9" s="239">
        <f>$F9*I9</f>
        <v>0</v>
      </c>
      <c r="K9" s="769">
        <f>J9/1000000</f>
        <v>0</v>
      </c>
      <c r="L9" s="252">
        <v>998856</v>
      </c>
      <c r="M9" s="253">
        <v>999046</v>
      </c>
      <c r="N9" s="239">
        <f>L9-M9</f>
        <v>-190</v>
      </c>
      <c r="O9" s="239">
        <f>$F9*N9</f>
        <v>-178125</v>
      </c>
      <c r="P9" s="769">
        <f>O9/1000000</f>
        <v>-0.17812500000000001</v>
      </c>
      <c r="Q9" s="360"/>
    </row>
    <row r="10" spans="1:17" ht="20.100000000000001" customHeight="1">
      <c r="A10" s="195">
        <v>2</v>
      </c>
      <c r="B10" s="220" t="s">
        <v>228</v>
      </c>
      <c r="C10" s="218">
        <v>4864794</v>
      </c>
      <c r="D10" s="204" t="s">
        <v>12</v>
      </c>
      <c r="E10" s="75" t="s">
        <v>300</v>
      </c>
      <c r="F10" s="219">
        <v>100</v>
      </c>
      <c r="G10" s="252">
        <v>11939</v>
      </c>
      <c r="H10" s="253">
        <v>11939</v>
      </c>
      <c r="I10" s="239">
        <f>G10-H10</f>
        <v>0</v>
      </c>
      <c r="J10" s="239">
        <f>$F10*I10</f>
        <v>0</v>
      </c>
      <c r="K10" s="769">
        <f>J10/1000000</f>
        <v>0</v>
      </c>
      <c r="L10" s="252">
        <v>967570</v>
      </c>
      <c r="M10" s="253">
        <v>982645</v>
      </c>
      <c r="N10" s="239">
        <f>L10-M10</f>
        <v>-15075</v>
      </c>
      <c r="O10" s="239">
        <f>$F10*N10</f>
        <v>-1507500</v>
      </c>
      <c r="P10" s="769">
        <f>O10/1000000</f>
        <v>-1.5075000000000001</v>
      </c>
      <c r="Q10" s="339"/>
    </row>
    <row r="11" spans="1:17" ht="20.100000000000001" customHeight="1">
      <c r="A11" s="195">
        <v>3</v>
      </c>
      <c r="B11" s="220" t="s">
        <v>229</v>
      </c>
      <c r="C11" s="218">
        <v>4865100</v>
      </c>
      <c r="D11" s="204" t="s">
        <v>12</v>
      </c>
      <c r="E11" s="75" t="s">
        <v>300</v>
      </c>
      <c r="F11" s="219">
        <v>833.33299999999997</v>
      </c>
      <c r="G11" s="252">
        <v>999467</v>
      </c>
      <c r="H11" s="253">
        <v>999467</v>
      </c>
      <c r="I11" s="239">
        <f>G11-H11</f>
        <v>0</v>
      </c>
      <c r="J11" s="239">
        <f>$F11*I11</f>
        <v>0</v>
      </c>
      <c r="K11" s="769">
        <f>J11/1000000</f>
        <v>0</v>
      </c>
      <c r="L11" s="252">
        <v>999463</v>
      </c>
      <c r="M11" s="253">
        <v>999954</v>
      </c>
      <c r="N11" s="239">
        <f>L11-M11</f>
        <v>-491</v>
      </c>
      <c r="O11" s="239">
        <f>$F11*N11</f>
        <v>-409166.50299999997</v>
      </c>
      <c r="P11" s="769">
        <f>O11/1000000</f>
        <v>-0.40916650299999996</v>
      </c>
      <c r="Q11" s="339"/>
    </row>
    <row r="12" spans="1:17" ht="20.100000000000001" customHeight="1">
      <c r="A12" s="195">
        <v>4</v>
      </c>
      <c r="B12" s="220" t="s">
        <v>230</v>
      </c>
      <c r="C12" s="218">
        <v>4864863</v>
      </c>
      <c r="D12" s="204" t="s">
        <v>12</v>
      </c>
      <c r="E12" s="75" t="s">
        <v>300</v>
      </c>
      <c r="F12" s="510">
        <v>937.5</v>
      </c>
      <c r="G12" s="252">
        <v>996797</v>
      </c>
      <c r="H12" s="253">
        <v>996797</v>
      </c>
      <c r="I12" s="239">
        <f>G12-H12</f>
        <v>0</v>
      </c>
      <c r="J12" s="239">
        <f>$F12*I12</f>
        <v>0</v>
      </c>
      <c r="K12" s="769">
        <f>J12/1000000</f>
        <v>0</v>
      </c>
      <c r="L12" s="252">
        <v>997768</v>
      </c>
      <c r="M12" s="253">
        <v>998487</v>
      </c>
      <c r="N12" s="239">
        <f>L12-M12</f>
        <v>-719</v>
      </c>
      <c r="O12" s="239">
        <f>$F12*N12</f>
        <v>-674062.5</v>
      </c>
      <c r="P12" s="769">
        <f>O12/1000000</f>
        <v>-0.67406250000000001</v>
      </c>
      <c r="Q12" s="511"/>
    </row>
    <row r="13" spans="1:17" ht="20.100000000000001" customHeight="1">
      <c r="A13" s="195"/>
      <c r="B13" s="217" t="s">
        <v>231</v>
      </c>
      <c r="C13" s="218"/>
      <c r="D13" s="204"/>
      <c r="E13" s="66"/>
      <c r="F13" s="219"/>
      <c r="G13" s="252"/>
      <c r="H13" s="253"/>
      <c r="I13" s="239"/>
      <c r="J13" s="239"/>
      <c r="K13" s="769"/>
      <c r="L13" s="252"/>
      <c r="M13" s="253"/>
      <c r="N13" s="239"/>
      <c r="O13" s="239"/>
      <c r="P13" s="769"/>
      <c r="Q13" s="339"/>
    </row>
    <row r="14" spans="1:17" ht="20.100000000000001" customHeight="1">
      <c r="A14" s="195"/>
      <c r="B14" s="217"/>
      <c r="C14" s="218"/>
      <c r="D14" s="204"/>
      <c r="E14" s="66"/>
      <c r="F14" s="219"/>
      <c r="G14" s="252"/>
      <c r="H14" s="253"/>
      <c r="I14" s="239"/>
      <c r="J14" s="239"/>
      <c r="K14" s="769"/>
      <c r="L14" s="252"/>
      <c r="M14" s="253"/>
      <c r="N14" s="239"/>
      <c r="O14" s="239"/>
      <c r="P14" s="769"/>
      <c r="Q14" s="339"/>
    </row>
    <row r="15" spans="1:17" ht="20.100000000000001" customHeight="1">
      <c r="A15" s="195">
        <v>5</v>
      </c>
      <c r="B15" s="220" t="s">
        <v>232</v>
      </c>
      <c r="C15" s="218">
        <v>4864949</v>
      </c>
      <c r="D15" s="204" t="s">
        <v>12</v>
      </c>
      <c r="E15" s="75" t="s">
        <v>300</v>
      </c>
      <c r="F15" s="219">
        <v>-1000</v>
      </c>
      <c r="G15" s="252">
        <v>999955</v>
      </c>
      <c r="H15" s="253">
        <v>999955</v>
      </c>
      <c r="I15" s="239">
        <f>G15-H15</f>
        <v>0</v>
      </c>
      <c r="J15" s="239">
        <f>$F15*I15</f>
        <v>0</v>
      </c>
      <c r="K15" s="769">
        <f>J15/1000000</f>
        <v>0</v>
      </c>
      <c r="L15" s="252">
        <v>999377</v>
      </c>
      <c r="M15" s="253">
        <v>999871</v>
      </c>
      <c r="N15" s="239">
        <f>L15-M15</f>
        <v>-494</v>
      </c>
      <c r="O15" s="239">
        <f>$F15*N15</f>
        <v>494000</v>
      </c>
      <c r="P15" s="769">
        <f>O15/1000000</f>
        <v>0.49399999999999999</v>
      </c>
      <c r="Q15" s="347"/>
    </row>
    <row r="16" spans="1:17" ht="19.5" customHeight="1">
      <c r="A16" s="195">
        <v>6</v>
      </c>
      <c r="B16" s="220" t="s">
        <v>233</v>
      </c>
      <c r="C16" s="218">
        <v>4902535</v>
      </c>
      <c r="D16" s="204" t="s">
        <v>12</v>
      </c>
      <c r="E16" s="75" t="s">
        <v>300</v>
      </c>
      <c r="F16" s="219">
        <v>-1875</v>
      </c>
      <c r="G16" s="252">
        <v>164</v>
      </c>
      <c r="H16" s="253">
        <v>164</v>
      </c>
      <c r="I16" s="239">
        <f>G16-H16</f>
        <v>0</v>
      </c>
      <c r="J16" s="239">
        <f>$F16*I16</f>
        <v>0</v>
      </c>
      <c r="K16" s="769">
        <f>J16/1000000</f>
        <v>0</v>
      </c>
      <c r="L16" s="252">
        <v>78</v>
      </c>
      <c r="M16" s="253">
        <v>86</v>
      </c>
      <c r="N16" s="239">
        <f>L16-M16</f>
        <v>-8</v>
      </c>
      <c r="O16" s="239">
        <f>$F16*N16</f>
        <v>15000</v>
      </c>
      <c r="P16" s="769">
        <f>O16/1000000</f>
        <v>1.4999999999999999E-2</v>
      </c>
      <c r="Q16" s="559"/>
    </row>
    <row r="17" spans="1:17" ht="19.5" customHeight="1">
      <c r="A17" s="195">
        <v>7</v>
      </c>
      <c r="B17" s="220" t="s">
        <v>247</v>
      </c>
      <c r="C17" s="218">
        <v>4902559</v>
      </c>
      <c r="D17" s="204" t="s">
        <v>12</v>
      </c>
      <c r="E17" s="75" t="s">
        <v>300</v>
      </c>
      <c r="F17" s="219">
        <v>300</v>
      </c>
      <c r="G17" s="252">
        <v>177</v>
      </c>
      <c r="H17" s="253">
        <v>177</v>
      </c>
      <c r="I17" s="239">
        <f>G17-H17</f>
        <v>0</v>
      </c>
      <c r="J17" s="239">
        <f>$F17*I17</f>
        <v>0</v>
      </c>
      <c r="K17" s="769">
        <f>J17/1000000</f>
        <v>0</v>
      </c>
      <c r="L17" s="252">
        <v>999935</v>
      </c>
      <c r="M17" s="253">
        <v>999935</v>
      </c>
      <c r="N17" s="239">
        <f>L17-M17</f>
        <v>0</v>
      </c>
      <c r="O17" s="239">
        <f>$F17*N17</f>
        <v>0</v>
      </c>
      <c r="P17" s="769">
        <f>O17/1000000</f>
        <v>0</v>
      </c>
      <c r="Q17" s="339"/>
    </row>
    <row r="18" spans="1:17" ht="20.100000000000001" customHeight="1">
      <c r="A18" s="195"/>
      <c r="B18" s="217"/>
      <c r="C18" s="218"/>
      <c r="D18" s="204"/>
      <c r="E18" s="75"/>
      <c r="F18" s="219"/>
      <c r="G18" s="252"/>
      <c r="H18" s="253"/>
      <c r="I18" s="239"/>
      <c r="J18" s="239"/>
      <c r="K18" s="769"/>
      <c r="L18" s="252"/>
      <c r="M18" s="253"/>
      <c r="N18" s="239"/>
      <c r="O18" s="239"/>
      <c r="P18" s="769"/>
      <c r="Q18" s="339"/>
    </row>
    <row r="19" spans="1:17" ht="20.100000000000001" customHeight="1">
      <c r="A19" s="195"/>
      <c r="B19" s="220"/>
      <c r="C19" s="218"/>
      <c r="D19" s="204"/>
      <c r="E19" s="75"/>
      <c r="F19" s="219"/>
      <c r="G19" s="252"/>
      <c r="H19" s="253"/>
      <c r="I19" s="239"/>
      <c r="J19" s="239"/>
      <c r="K19" s="769"/>
      <c r="L19" s="252"/>
      <c r="M19" s="253"/>
      <c r="N19" s="239"/>
      <c r="O19" s="239"/>
      <c r="P19" s="769"/>
      <c r="Q19" s="339"/>
    </row>
    <row r="20" spans="1:17" ht="20.100000000000001" customHeight="1">
      <c r="A20" s="195"/>
      <c r="B20" s="217" t="s">
        <v>234</v>
      </c>
      <c r="C20" s="218"/>
      <c r="D20" s="204"/>
      <c r="E20" s="75"/>
      <c r="F20" s="221"/>
      <c r="G20" s="252"/>
      <c r="H20" s="253"/>
      <c r="I20" s="239"/>
      <c r="J20" s="239"/>
      <c r="K20" s="781">
        <f>SUM(K9:K19)</f>
        <v>0</v>
      </c>
      <c r="L20" s="252"/>
      <c r="M20" s="253"/>
      <c r="N20" s="239"/>
      <c r="O20" s="239"/>
      <c r="P20" s="781">
        <f>SUM(P9:P19)</f>
        <v>-2.2598540030000005</v>
      </c>
      <c r="Q20" s="339"/>
    </row>
    <row r="21" spans="1:17" ht="20.100000000000001" customHeight="1">
      <c r="A21" s="195"/>
      <c r="B21" s="217" t="s">
        <v>235</v>
      </c>
      <c r="C21" s="218"/>
      <c r="D21" s="204"/>
      <c r="E21" s="75"/>
      <c r="F21" s="221"/>
      <c r="G21" s="252"/>
      <c r="H21" s="253"/>
      <c r="I21" s="239"/>
      <c r="J21" s="239"/>
      <c r="K21" s="769"/>
      <c r="L21" s="252"/>
      <c r="M21" s="253"/>
      <c r="N21" s="239"/>
      <c r="O21" s="239"/>
      <c r="P21" s="769"/>
      <c r="Q21" s="339"/>
    </row>
    <row r="22" spans="1:17" ht="20.100000000000001" customHeight="1">
      <c r="A22" s="195"/>
      <c r="B22" s="217" t="s">
        <v>236</v>
      </c>
      <c r="C22" s="218"/>
      <c r="D22" s="204"/>
      <c r="E22" s="75"/>
      <c r="F22" s="221"/>
      <c r="G22" s="252"/>
      <c r="H22" s="253"/>
      <c r="I22" s="239"/>
      <c r="J22" s="239"/>
      <c r="K22" s="769"/>
      <c r="L22" s="252"/>
      <c r="M22" s="253"/>
      <c r="N22" s="239"/>
      <c r="O22" s="239"/>
      <c r="P22" s="769"/>
      <c r="Q22" s="339"/>
    </row>
    <row r="23" spans="1:17" ht="20.100000000000001" customHeight="1">
      <c r="A23" s="195">
        <v>8</v>
      </c>
      <c r="B23" s="220" t="s">
        <v>237</v>
      </c>
      <c r="C23" s="218">
        <v>4902496</v>
      </c>
      <c r="D23" s="204" t="s">
        <v>12</v>
      </c>
      <c r="E23" s="75" t="s">
        <v>300</v>
      </c>
      <c r="F23" s="219">
        <v>300</v>
      </c>
      <c r="G23" s="252">
        <v>0</v>
      </c>
      <c r="H23" s="253">
        <v>0</v>
      </c>
      <c r="I23" s="239">
        <f>G23-H23</f>
        <v>0</v>
      </c>
      <c r="J23" s="239">
        <f>$F23*I23</f>
        <v>0</v>
      </c>
      <c r="K23" s="769">
        <f>J23/1000000</f>
        <v>0</v>
      </c>
      <c r="L23" s="252">
        <v>0</v>
      </c>
      <c r="M23" s="253">
        <v>0</v>
      </c>
      <c r="N23" s="239">
        <f>L23-M23</f>
        <v>0</v>
      </c>
      <c r="O23" s="239">
        <f>$F23*N23</f>
        <v>0</v>
      </c>
      <c r="P23" s="769">
        <f>O23/1000000</f>
        <v>0</v>
      </c>
      <c r="Q23" s="347"/>
    </row>
    <row r="24" spans="1:17" ht="21" customHeight="1">
      <c r="A24" s="195">
        <v>9</v>
      </c>
      <c r="B24" s="220" t="s">
        <v>238</v>
      </c>
      <c r="C24" s="218">
        <v>4864804</v>
      </c>
      <c r="D24" s="204" t="s">
        <v>12</v>
      </c>
      <c r="E24" s="75" t="s">
        <v>300</v>
      </c>
      <c r="F24" s="219">
        <v>187.5</v>
      </c>
      <c r="G24" s="252">
        <v>993263</v>
      </c>
      <c r="H24" s="253">
        <v>993263</v>
      </c>
      <c r="I24" s="239">
        <f>G24-H24</f>
        <v>0</v>
      </c>
      <c r="J24" s="239">
        <f>$F24*I24</f>
        <v>0</v>
      </c>
      <c r="K24" s="769">
        <f>J24/1000000</f>
        <v>0</v>
      </c>
      <c r="L24" s="252">
        <v>993619</v>
      </c>
      <c r="M24" s="253">
        <v>993619</v>
      </c>
      <c r="N24" s="239">
        <f>L24-M24</f>
        <v>0</v>
      </c>
      <c r="O24" s="239">
        <f>$F24*N24</f>
        <v>0</v>
      </c>
      <c r="P24" s="769">
        <f>O24/1000000</f>
        <v>0</v>
      </c>
      <c r="Q24" s="684"/>
    </row>
    <row r="25" spans="1:17" ht="19.5" customHeight="1">
      <c r="A25" s="195"/>
      <c r="B25" s="217" t="s">
        <v>239</v>
      </c>
      <c r="C25" s="220"/>
      <c r="D25" s="204"/>
      <c r="E25" s="75"/>
      <c r="F25" s="221"/>
      <c r="G25" s="252"/>
      <c r="H25" s="253"/>
      <c r="I25" s="239"/>
      <c r="J25" s="239"/>
      <c r="K25" s="781">
        <f>SUM(K23:K24)</f>
        <v>0</v>
      </c>
      <c r="L25" s="252"/>
      <c r="M25" s="253"/>
      <c r="N25" s="239"/>
      <c r="O25" s="239"/>
      <c r="P25" s="781">
        <f>SUM(P23:P24)</f>
        <v>0</v>
      </c>
      <c r="Q25" s="339"/>
    </row>
    <row r="26" spans="1:17" ht="20.100000000000001" customHeight="1">
      <c r="A26" s="195"/>
      <c r="B26" s="217" t="s">
        <v>240</v>
      </c>
      <c r="C26" s="218"/>
      <c r="D26" s="204"/>
      <c r="E26" s="66"/>
      <c r="F26" s="219"/>
      <c r="G26" s="252"/>
      <c r="H26" s="253"/>
      <c r="I26" s="239"/>
      <c r="J26" s="239"/>
      <c r="K26" s="769"/>
      <c r="L26" s="252"/>
      <c r="M26" s="253"/>
      <c r="N26" s="239"/>
      <c r="O26" s="239"/>
      <c r="P26" s="769"/>
      <c r="Q26" s="339"/>
    </row>
    <row r="27" spans="1:17" ht="20.100000000000001" customHeight="1">
      <c r="A27" s="195"/>
      <c r="B27" s="217" t="s">
        <v>236</v>
      </c>
      <c r="C27" s="218"/>
      <c r="D27" s="204"/>
      <c r="E27" s="66"/>
      <c r="F27" s="219"/>
      <c r="G27" s="252"/>
      <c r="H27" s="253"/>
      <c r="I27" s="239"/>
      <c r="J27" s="239"/>
      <c r="K27" s="769"/>
      <c r="L27" s="252"/>
      <c r="M27" s="253"/>
      <c r="N27" s="239"/>
      <c r="O27" s="239"/>
      <c r="P27" s="769"/>
      <c r="Q27" s="339"/>
    </row>
    <row r="28" spans="1:17" ht="20.100000000000001" customHeight="1">
      <c r="A28" s="195">
        <v>10</v>
      </c>
      <c r="B28" s="220" t="s">
        <v>241</v>
      </c>
      <c r="C28" s="218">
        <v>4864866</v>
      </c>
      <c r="D28" s="204" t="s">
        <v>12</v>
      </c>
      <c r="E28" s="75" t="s">
        <v>300</v>
      </c>
      <c r="F28" s="370">
        <v>1250</v>
      </c>
      <c r="G28" s="252">
        <v>998683</v>
      </c>
      <c r="H28" s="253">
        <v>998682</v>
      </c>
      <c r="I28" s="239">
        <f t="shared" ref="I28:I33" si="0">G28-H28</f>
        <v>1</v>
      </c>
      <c r="J28" s="239">
        <f t="shared" ref="J28:J33" si="1">$F28*I28</f>
        <v>1250</v>
      </c>
      <c r="K28" s="769">
        <f t="shared" ref="K28:K33" si="2">J28/1000000</f>
        <v>1.25E-3</v>
      </c>
      <c r="L28" s="252">
        <v>998483</v>
      </c>
      <c r="M28" s="253">
        <v>998422</v>
      </c>
      <c r="N28" s="239">
        <f t="shared" ref="N28:N33" si="3">L28-M28</f>
        <v>61</v>
      </c>
      <c r="O28" s="239">
        <f t="shared" ref="O28:O33" si="4">$F28*N28</f>
        <v>76250</v>
      </c>
      <c r="P28" s="769">
        <f t="shared" ref="P28:P33" si="5">O28/1000000</f>
        <v>7.6249999999999998E-2</v>
      </c>
      <c r="Q28" s="339"/>
    </row>
    <row r="29" spans="1:17" ht="19.5" customHeight="1">
      <c r="A29" s="195">
        <v>11</v>
      </c>
      <c r="B29" s="220" t="s">
        <v>242</v>
      </c>
      <c r="C29" s="218">
        <v>5295199</v>
      </c>
      <c r="D29" s="204" t="s">
        <v>12</v>
      </c>
      <c r="E29" s="75" t="s">
        <v>300</v>
      </c>
      <c r="F29" s="370">
        <v>937.5</v>
      </c>
      <c r="G29" s="252">
        <v>996781</v>
      </c>
      <c r="H29" s="253">
        <v>996781</v>
      </c>
      <c r="I29" s="239">
        <f t="shared" si="0"/>
        <v>0</v>
      </c>
      <c r="J29" s="239">
        <f t="shared" si="1"/>
        <v>0</v>
      </c>
      <c r="K29" s="769">
        <f t="shared" si="2"/>
        <v>0</v>
      </c>
      <c r="L29" s="252">
        <v>998284</v>
      </c>
      <c r="M29" s="253">
        <v>998794</v>
      </c>
      <c r="N29" s="239">
        <f t="shared" si="3"/>
        <v>-510</v>
      </c>
      <c r="O29" s="239">
        <f t="shared" si="4"/>
        <v>-478125</v>
      </c>
      <c r="P29" s="769">
        <f t="shared" si="5"/>
        <v>-0.47812500000000002</v>
      </c>
      <c r="Q29" s="339"/>
    </row>
    <row r="30" spans="1:17" ht="20.100000000000001" customHeight="1">
      <c r="A30" s="195">
        <v>12</v>
      </c>
      <c r="B30" s="220" t="s">
        <v>243</v>
      </c>
      <c r="C30" s="218">
        <v>5295126</v>
      </c>
      <c r="D30" s="204" t="s">
        <v>12</v>
      </c>
      <c r="E30" s="75" t="s">
        <v>300</v>
      </c>
      <c r="F30" s="370">
        <v>93.75</v>
      </c>
      <c r="G30" s="252">
        <v>204495</v>
      </c>
      <c r="H30" s="253">
        <v>204495</v>
      </c>
      <c r="I30" s="239">
        <f t="shared" si="0"/>
        <v>0</v>
      </c>
      <c r="J30" s="239">
        <f t="shared" si="1"/>
        <v>0</v>
      </c>
      <c r="K30" s="769">
        <f t="shared" si="2"/>
        <v>0</v>
      </c>
      <c r="L30" s="252">
        <v>896649</v>
      </c>
      <c r="M30" s="253">
        <v>901792</v>
      </c>
      <c r="N30" s="239">
        <f t="shared" si="3"/>
        <v>-5143</v>
      </c>
      <c r="O30" s="239">
        <f t="shared" si="4"/>
        <v>-482156.25</v>
      </c>
      <c r="P30" s="769">
        <f t="shared" si="5"/>
        <v>-0.48215625000000001</v>
      </c>
      <c r="Q30" s="339" t="s">
        <v>521</v>
      </c>
    </row>
    <row r="31" spans="1:17" ht="20.100000000000001" customHeight="1">
      <c r="A31" s="195">
        <v>13</v>
      </c>
      <c r="B31" s="220" t="s">
        <v>462</v>
      </c>
      <c r="C31" s="218">
        <v>4865123</v>
      </c>
      <c r="D31" s="204" t="s">
        <v>12</v>
      </c>
      <c r="E31" s="75" t="s">
        <v>300</v>
      </c>
      <c r="F31" s="370">
        <v>1250</v>
      </c>
      <c r="G31" s="252">
        <v>998394</v>
      </c>
      <c r="H31" s="253">
        <v>998394</v>
      </c>
      <c r="I31" s="239">
        <f t="shared" si="0"/>
        <v>0</v>
      </c>
      <c r="J31" s="239">
        <f t="shared" si="1"/>
        <v>0</v>
      </c>
      <c r="K31" s="769">
        <f t="shared" si="2"/>
        <v>0</v>
      </c>
      <c r="L31" s="252">
        <v>999829</v>
      </c>
      <c r="M31" s="253">
        <v>999919</v>
      </c>
      <c r="N31" s="239">
        <f t="shared" si="3"/>
        <v>-90</v>
      </c>
      <c r="O31" s="239">
        <f t="shared" si="4"/>
        <v>-112500</v>
      </c>
      <c r="P31" s="769">
        <f t="shared" si="5"/>
        <v>-0.1125</v>
      </c>
      <c r="Q31" s="339"/>
    </row>
    <row r="32" spans="1:17" ht="20.100000000000001" customHeight="1">
      <c r="A32" s="195">
        <v>14</v>
      </c>
      <c r="B32" s="220" t="s">
        <v>244</v>
      </c>
      <c r="C32" s="218">
        <v>4865152</v>
      </c>
      <c r="D32" s="204" t="s">
        <v>12</v>
      </c>
      <c r="E32" s="75" t="s">
        <v>300</v>
      </c>
      <c r="F32" s="370">
        <v>1000</v>
      </c>
      <c r="G32" s="252">
        <v>997444</v>
      </c>
      <c r="H32" s="253">
        <v>997444</v>
      </c>
      <c r="I32" s="239">
        <f t="shared" si="0"/>
        <v>0</v>
      </c>
      <c r="J32" s="239">
        <f t="shared" si="1"/>
        <v>0</v>
      </c>
      <c r="K32" s="769">
        <f t="shared" si="2"/>
        <v>0</v>
      </c>
      <c r="L32" s="252">
        <v>999117</v>
      </c>
      <c r="M32" s="253">
        <v>999366</v>
      </c>
      <c r="N32" s="239">
        <f t="shared" si="3"/>
        <v>-249</v>
      </c>
      <c r="O32" s="239">
        <f t="shared" si="4"/>
        <v>-249000</v>
      </c>
      <c r="P32" s="769">
        <f t="shared" si="5"/>
        <v>-0.249</v>
      </c>
      <c r="Q32" s="347"/>
    </row>
    <row r="33" spans="1:17" ht="20.100000000000001" customHeight="1">
      <c r="A33" s="195">
        <v>15</v>
      </c>
      <c r="B33" s="220" t="s">
        <v>325</v>
      </c>
      <c r="C33" s="218">
        <v>4864821</v>
      </c>
      <c r="D33" s="204" t="s">
        <v>12</v>
      </c>
      <c r="E33" s="75" t="s">
        <v>300</v>
      </c>
      <c r="F33" s="370">
        <v>1000</v>
      </c>
      <c r="G33" s="252">
        <v>957445</v>
      </c>
      <c r="H33" s="253">
        <v>957445</v>
      </c>
      <c r="I33" s="239">
        <f t="shared" si="0"/>
        <v>0</v>
      </c>
      <c r="J33" s="239">
        <f t="shared" si="1"/>
        <v>0</v>
      </c>
      <c r="K33" s="769">
        <f t="shared" si="2"/>
        <v>0</v>
      </c>
      <c r="L33" s="252">
        <v>990584</v>
      </c>
      <c r="M33" s="253">
        <v>988828</v>
      </c>
      <c r="N33" s="239">
        <f t="shared" si="3"/>
        <v>1756</v>
      </c>
      <c r="O33" s="239">
        <f t="shared" si="4"/>
        <v>1756000</v>
      </c>
      <c r="P33" s="769">
        <f t="shared" si="5"/>
        <v>1.756</v>
      </c>
      <c r="Q33" s="353"/>
    </row>
    <row r="34" spans="1:17" ht="20.100000000000001" customHeight="1">
      <c r="A34" s="195"/>
      <c r="B34" s="217" t="s">
        <v>231</v>
      </c>
      <c r="C34" s="218"/>
      <c r="D34" s="204"/>
      <c r="E34" s="66"/>
      <c r="F34" s="219"/>
      <c r="G34" s="252"/>
      <c r="H34" s="253"/>
      <c r="I34" s="239"/>
      <c r="J34" s="239"/>
      <c r="K34" s="769"/>
      <c r="L34" s="252"/>
      <c r="M34" s="253"/>
      <c r="N34" s="239"/>
      <c r="O34" s="239"/>
      <c r="P34" s="769"/>
      <c r="Q34" s="339"/>
    </row>
    <row r="35" spans="1:17" ht="20.100000000000001" customHeight="1">
      <c r="A35" s="195">
        <v>16</v>
      </c>
      <c r="B35" s="220" t="s">
        <v>245</v>
      </c>
      <c r="C35" s="218">
        <v>5252046</v>
      </c>
      <c r="D35" s="204" t="s">
        <v>12</v>
      </c>
      <c r="E35" s="75" t="s">
        <v>300</v>
      </c>
      <c r="F35" s="370">
        <v>-625</v>
      </c>
      <c r="G35" s="252">
        <v>999955</v>
      </c>
      <c r="H35" s="253">
        <v>999956</v>
      </c>
      <c r="I35" s="239">
        <f>G35-H35</f>
        <v>-1</v>
      </c>
      <c r="J35" s="239">
        <f>$F35*I35</f>
        <v>625</v>
      </c>
      <c r="K35" s="769">
        <f>J35/1000000</f>
        <v>6.2500000000000001E-4</v>
      </c>
      <c r="L35" s="252">
        <v>174</v>
      </c>
      <c r="M35" s="253">
        <v>29</v>
      </c>
      <c r="N35" s="239">
        <f>L35-M35</f>
        <v>145</v>
      </c>
      <c r="O35" s="239">
        <f>$F35*N35</f>
        <v>-90625</v>
      </c>
      <c r="P35" s="769">
        <f>O35/1000000</f>
        <v>-9.0624999999999997E-2</v>
      </c>
      <c r="Q35" s="610"/>
    </row>
    <row r="36" spans="1:17" ht="20.100000000000001" customHeight="1">
      <c r="A36" s="195">
        <v>17</v>
      </c>
      <c r="B36" s="220" t="s">
        <v>248</v>
      </c>
      <c r="C36" s="218">
        <v>4902559</v>
      </c>
      <c r="D36" s="204" t="s">
        <v>12</v>
      </c>
      <c r="E36" s="75" t="s">
        <v>300</v>
      </c>
      <c r="F36" s="218">
        <v>-300</v>
      </c>
      <c r="G36" s="252">
        <v>177</v>
      </c>
      <c r="H36" s="253">
        <v>177</v>
      </c>
      <c r="I36" s="239">
        <f>G36-H36</f>
        <v>0</v>
      </c>
      <c r="J36" s="239">
        <f>$F36*I36</f>
        <v>0</v>
      </c>
      <c r="K36" s="769">
        <f>J36/1000000</f>
        <v>0</v>
      </c>
      <c r="L36" s="252">
        <v>999935</v>
      </c>
      <c r="M36" s="253">
        <v>999935</v>
      </c>
      <c r="N36" s="239">
        <f>L36-M36</f>
        <v>0</v>
      </c>
      <c r="O36" s="239">
        <f>$F36*N36</f>
        <v>0</v>
      </c>
      <c r="P36" s="769">
        <f>O36/1000000</f>
        <v>0</v>
      </c>
      <c r="Q36" s="339"/>
    </row>
    <row r="37" spans="1:17" ht="20.100000000000001" customHeight="1" thickBot="1">
      <c r="A37" s="222"/>
      <c r="B37" s="223" t="s">
        <v>246</v>
      </c>
      <c r="C37" s="223"/>
      <c r="D37" s="223"/>
      <c r="E37" s="223"/>
      <c r="F37" s="223"/>
      <c r="G37" s="80"/>
      <c r="H37" s="79"/>
      <c r="I37" s="79"/>
      <c r="J37" s="79"/>
      <c r="K37" s="314">
        <f>SUM(K28:K36)</f>
        <v>1.8749999999999999E-3</v>
      </c>
      <c r="L37" s="227"/>
      <c r="M37" s="502"/>
      <c r="N37" s="502"/>
      <c r="O37" s="502"/>
      <c r="P37" s="224">
        <f>SUM(P28:P36)</f>
        <v>0.41984375000000002</v>
      </c>
      <c r="Q37" s="409"/>
    </row>
    <row r="38" spans="1:17" ht="13.5" thickTop="1">
      <c r="A38" s="39"/>
      <c r="B38" s="2"/>
      <c r="C38" s="73"/>
      <c r="D38" s="39"/>
      <c r="E38" s="73"/>
      <c r="F38" s="6"/>
      <c r="G38" s="6"/>
      <c r="H38" s="6"/>
      <c r="I38" s="6"/>
      <c r="J38" s="6"/>
      <c r="K38" s="228"/>
      <c r="L38" s="228"/>
      <c r="M38" s="401"/>
      <c r="N38" s="401"/>
      <c r="O38" s="401"/>
      <c r="P38" s="770"/>
    </row>
    <row r="39" spans="1:17">
      <c r="K39" s="770"/>
      <c r="L39" s="401"/>
      <c r="M39" s="401"/>
      <c r="N39" s="401"/>
      <c r="O39" s="401"/>
      <c r="P39" s="770"/>
    </row>
    <row r="40" spans="1:17">
      <c r="G40" s="503"/>
      <c r="K40" s="770"/>
      <c r="L40" s="401"/>
      <c r="M40" s="401"/>
      <c r="N40" s="401"/>
      <c r="O40" s="401"/>
      <c r="P40" s="770"/>
    </row>
    <row r="41" spans="1:17" ht="21.75">
      <c r="B41" s="146" t="s">
        <v>287</v>
      </c>
      <c r="K41" s="504">
        <f>K20</f>
        <v>0</v>
      </c>
      <c r="L41" s="505"/>
      <c r="M41" s="505"/>
      <c r="N41" s="505"/>
      <c r="O41" s="505"/>
      <c r="P41" s="504">
        <f>P20</f>
        <v>-2.2598540030000005</v>
      </c>
    </row>
    <row r="42" spans="1:17" ht="21.75">
      <c r="B42" s="146" t="s">
        <v>288</v>
      </c>
      <c r="K42" s="504">
        <f>K25</f>
        <v>0</v>
      </c>
      <c r="L42" s="505"/>
      <c r="M42" s="505"/>
      <c r="N42" s="505"/>
      <c r="O42" s="505"/>
      <c r="P42" s="504">
        <f>P25</f>
        <v>0</v>
      </c>
    </row>
    <row r="43" spans="1:17" ht="21.75">
      <c r="B43" s="146" t="s">
        <v>289</v>
      </c>
      <c r="K43" s="504">
        <f>K37</f>
        <v>1.8749999999999999E-3</v>
      </c>
      <c r="L43" s="505"/>
      <c r="M43" s="505"/>
      <c r="N43" s="505"/>
      <c r="O43" s="505"/>
      <c r="P43" s="506">
        <f>P37</f>
        <v>0.41984375000000002</v>
      </c>
    </row>
  </sheetData>
  <phoneticPr fontId="5" type="noConversion"/>
  <printOptions horizontalCentered="1"/>
  <pageMargins left="0.4" right="0.38" top="0.59" bottom="0.57999999999999996" header="0.5" footer="0.5"/>
  <pageSetup scale="54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IV107"/>
  <sheetViews>
    <sheetView view="pageBreakPreview" zoomScale="70" zoomScaleNormal="75" zoomScaleSheetLayoutView="70" workbookViewId="0">
      <selection activeCell="N23" sqref="N23"/>
    </sheetView>
  </sheetViews>
  <sheetFormatPr defaultRowHeight="12.75"/>
  <cols>
    <col min="1" max="1" width="6.28515625" customWidth="1"/>
    <col min="2" max="2" width="15.140625" customWidth="1"/>
    <col min="3" max="3" width="13.140625" customWidth="1"/>
    <col min="5" max="5" width="14.42578125" customWidth="1"/>
    <col min="6" max="6" width="8.42578125" customWidth="1"/>
    <col min="7" max="7" width="13.5703125" customWidth="1"/>
    <col min="8" max="8" width="14.85546875" customWidth="1"/>
    <col min="9" max="9" width="13" customWidth="1"/>
    <col min="10" max="10" width="14.140625" customWidth="1"/>
    <col min="11" max="11" width="13.85546875" style="877" customWidth="1"/>
    <col min="12" max="12" width="12.7109375" customWidth="1"/>
    <col min="13" max="14" width="11.28515625" customWidth="1"/>
    <col min="15" max="15" width="13.42578125" customWidth="1"/>
    <col min="16" max="16" width="16.28515625" style="103" customWidth="1"/>
    <col min="17" max="17" width="18.7109375" customWidth="1"/>
    <col min="18" max="18" width="7.5703125" customWidth="1"/>
  </cols>
  <sheetData>
    <row r="1" spans="1:17" ht="26.25">
      <c r="A1" s="1" t="s">
        <v>210</v>
      </c>
    </row>
    <row r="2" spans="1:17" ht="20.25">
      <c r="A2" s="234" t="s">
        <v>211</v>
      </c>
      <c r="P2" s="886" t="str">
        <f>NDPL!Q1</f>
        <v>JUNE-2024</v>
      </c>
    </row>
    <row r="3" spans="1:17" ht="18">
      <c r="A3" s="142" t="s">
        <v>303</v>
      </c>
      <c r="B3" s="142"/>
      <c r="C3" s="190"/>
      <c r="D3" s="191"/>
      <c r="E3" s="191"/>
      <c r="F3" s="190"/>
      <c r="G3" s="190"/>
      <c r="H3" s="190"/>
      <c r="I3" s="190"/>
    </row>
    <row r="4" spans="1:17" ht="24" thickBot="1">
      <c r="A4" s="3"/>
      <c r="G4" s="12"/>
      <c r="H4" s="12"/>
      <c r="I4" s="35" t="s">
        <v>347</v>
      </c>
      <c r="J4" s="12"/>
      <c r="K4" s="878"/>
      <c r="L4" s="12"/>
      <c r="M4" s="12"/>
      <c r="N4" s="35" t="s">
        <v>348</v>
      </c>
      <c r="O4" s="12"/>
      <c r="P4" s="639"/>
    </row>
    <row r="5" spans="1:17" ht="51.75" customHeight="1" thickTop="1" thickBot="1">
      <c r="A5" s="25" t="s">
        <v>8</v>
      </c>
      <c r="B5" s="22" t="s">
        <v>9</v>
      </c>
      <c r="C5" s="23" t="s">
        <v>1</v>
      </c>
      <c r="D5" s="23" t="s">
        <v>2</v>
      </c>
      <c r="E5" s="23" t="s">
        <v>3</v>
      </c>
      <c r="F5" s="23" t="s">
        <v>10</v>
      </c>
      <c r="G5" s="25" t="str">
        <f>NDPL!G5</f>
        <v>FINAL READING 30/06/2024</v>
      </c>
      <c r="H5" s="23" t="str">
        <f>NDPL!H5</f>
        <v>INTIAL READING 01/06/2024</v>
      </c>
      <c r="I5" s="23" t="s">
        <v>4</v>
      </c>
      <c r="J5" s="23" t="s">
        <v>5</v>
      </c>
      <c r="K5" s="799" t="s">
        <v>6</v>
      </c>
      <c r="L5" s="25" t="str">
        <f>NDPL!G5</f>
        <v>FINAL READING 30/06/2024</v>
      </c>
      <c r="M5" s="23" t="str">
        <f>NDPL!H5</f>
        <v>INTIAL READING 01/06/2024</v>
      </c>
      <c r="N5" s="23" t="s">
        <v>4</v>
      </c>
      <c r="O5" s="23" t="s">
        <v>5</v>
      </c>
      <c r="P5" s="887" t="s">
        <v>6</v>
      </c>
      <c r="Q5" s="24" t="s">
        <v>266</v>
      </c>
    </row>
    <row r="6" spans="1:17" ht="14.25" thickTop="1" thickBot="1"/>
    <row r="7" spans="1:17" ht="14.25" thickTop="1" thickBot="1">
      <c r="A7" s="17"/>
      <c r="B7" s="87"/>
      <c r="C7" s="18"/>
      <c r="D7" s="18"/>
      <c r="E7" s="18"/>
      <c r="F7" s="20"/>
      <c r="G7" s="17"/>
      <c r="H7" s="18"/>
      <c r="I7" s="18"/>
      <c r="J7" s="18"/>
      <c r="K7" s="879"/>
      <c r="L7" s="17"/>
      <c r="M7" s="18"/>
      <c r="N7" s="18"/>
      <c r="O7" s="18"/>
      <c r="P7" s="847"/>
      <c r="Q7" s="115"/>
    </row>
    <row r="8" spans="1:17" ht="19.5">
      <c r="A8" s="678" t="s">
        <v>457</v>
      </c>
      <c r="B8" s="620" t="s">
        <v>253</v>
      </c>
      <c r="C8" s="621"/>
      <c r="D8" s="622"/>
      <c r="E8" s="622"/>
      <c r="F8" s="623"/>
      <c r="G8" s="624"/>
      <c r="H8" s="36"/>
      <c r="I8" s="625"/>
      <c r="J8" s="625"/>
      <c r="K8" s="848"/>
      <c r="L8" s="626"/>
      <c r="M8" s="627"/>
      <c r="N8" s="625"/>
      <c r="O8" s="625"/>
      <c r="P8" s="848"/>
      <c r="Q8" s="628"/>
    </row>
    <row r="9" spans="1:17" ht="18">
      <c r="A9" s="172"/>
      <c r="B9" s="320" t="s">
        <v>254</v>
      </c>
      <c r="C9" s="117" t="s">
        <v>448</v>
      </c>
      <c r="D9" s="90"/>
      <c r="E9" s="88"/>
      <c r="F9" s="89"/>
      <c r="G9" s="16"/>
      <c r="H9" s="12"/>
      <c r="I9" s="52"/>
      <c r="J9" s="52"/>
      <c r="K9" s="849"/>
      <c r="L9" s="141"/>
      <c r="M9" s="52"/>
      <c r="N9" s="52"/>
      <c r="O9" s="52"/>
      <c r="P9" s="849"/>
      <c r="Q9" s="629"/>
    </row>
    <row r="10" spans="1:17" s="335" customFormat="1" ht="18">
      <c r="A10" s="630">
        <v>1</v>
      </c>
      <c r="B10" s="392" t="s">
        <v>250</v>
      </c>
      <c r="C10" s="319">
        <v>4865015</v>
      </c>
      <c r="D10" s="331" t="s">
        <v>12</v>
      </c>
      <c r="E10" s="88" t="s">
        <v>307</v>
      </c>
      <c r="F10" s="393">
        <v>2000</v>
      </c>
      <c r="G10" s="252">
        <v>33992</v>
      </c>
      <c r="H10" s="253">
        <v>33907</v>
      </c>
      <c r="I10" s="239">
        <f>G10-H10</f>
        <v>85</v>
      </c>
      <c r="J10" s="239">
        <f>$F10*I10</f>
        <v>170000</v>
      </c>
      <c r="K10" s="863">
        <f>J10/1000000</f>
        <v>0.17</v>
      </c>
      <c r="L10" s="252">
        <v>999999</v>
      </c>
      <c r="M10" s="253">
        <v>999984</v>
      </c>
      <c r="N10" s="239">
        <f>L10-M10</f>
        <v>15</v>
      </c>
      <c r="O10" s="239">
        <f>$F10*N10</f>
        <v>30000</v>
      </c>
      <c r="P10" s="769">
        <f>O10/1000000</f>
        <v>0.03</v>
      </c>
      <c r="Q10" s="631"/>
    </row>
    <row r="11" spans="1:17" s="335" customFormat="1" ht="18">
      <c r="A11" s="630"/>
      <c r="B11" s="392"/>
      <c r="C11" s="319"/>
      <c r="D11" s="331"/>
      <c r="E11" s="88"/>
      <c r="F11" s="393">
        <v>2000</v>
      </c>
      <c r="G11" s="252"/>
      <c r="H11" s="253"/>
      <c r="I11" s="239"/>
      <c r="J11" s="239"/>
      <c r="K11" s="863"/>
      <c r="L11" s="252">
        <v>30</v>
      </c>
      <c r="M11" s="253">
        <v>0</v>
      </c>
      <c r="N11" s="239">
        <f>L11-M11</f>
        <v>30</v>
      </c>
      <c r="O11" s="239">
        <f>$F11*N11</f>
        <v>60000</v>
      </c>
      <c r="P11" s="769">
        <f>O11/1000000</f>
        <v>0.06</v>
      </c>
      <c r="Q11" s="631"/>
    </row>
    <row r="12" spans="1:17" s="695" customFormat="1" ht="18">
      <c r="A12" s="630">
        <v>2</v>
      </c>
      <c r="B12" s="392" t="s">
        <v>252</v>
      </c>
      <c r="C12" s="319">
        <v>4864969</v>
      </c>
      <c r="D12" s="331" t="s">
        <v>12</v>
      </c>
      <c r="E12" s="88" t="s">
        <v>307</v>
      </c>
      <c r="F12" s="319">
        <v>2000</v>
      </c>
      <c r="G12" s="252">
        <v>24711</v>
      </c>
      <c r="H12" s="253">
        <v>24631</v>
      </c>
      <c r="I12" s="239">
        <f>G12-H12</f>
        <v>80</v>
      </c>
      <c r="J12" s="239">
        <f>$F12*I12</f>
        <v>160000</v>
      </c>
      <c r="K12" s="863">
        <f>J12/1000000</f>
        <v>0.16</v>
      </c>
      <c r="L12" s="252">
        <v>999999</v>
      </c>
      <c r="M12" s="253">
        <v>999980</v>
      </c>
      <c r="N12" s="239">
        <f>L12-M12</f>
        <v>19</v>
      </c>
      <c r="O12" s="239">
        <f>$F12*N12</f>
        <v>38000</v>
      </c>
      <c r="P12" s="769">
        <f>O12/1000000</f>
        <v>3.7999999999999999E-2</v>
      </c>
      <c r="Q12" s="632"/>
    </row>
    <row r="13" spans="1:17" s="695" customFormat="1" ht="18">
      <c r="A13" s="630"/>
      <c r="B13" s="392"/>
      <c r="C13" s="319"/>
      <c r="D13" s="331"/>
      <c r="E13" s="88"/>
      <c r="F13" s="319">
        <v>2000</v>
      </c>
      <c r="G13" s="252"/>
      <c r="H13" s="253"/>
      <c r="I13" s="239"/>
      <c r="J13" s="239"/>
      <c r="K13" s="863"/>
      <c r="L13" s="252">
        <v>28</v>
      </c>
      <c r="M13" s="253">
        <v>0</v>
      </c>
      <c r="N13" s="239">
        <f>L13-M13</f>
        <v>28</v>
      </c>
      <c r="O13" s="239">
        <f>$F13*N13</f>
        <v>56000</v>
      </c>
      <c r="P13" s="769">
        <f>O13/1000000</f>
        <v>5.6000000000000001E-2</v>
      </c>
      <c r="Q13" s="632"/>
    </row>
    <row r="14" spans="1:17" ht="15.75">
      <c r="A14" s="173"/>
      <c r="B14" s="12"/>
      <c r="C14" s="12"/>
      <c r="D14" s="12"/>
      <c r="E14" s="12"/>
      <c r="F14" s="12"/>
      <c r="G14" s="252"/>
      <c r="H14" s="633" t="s">
        <v>444</v>
      </c>
      <c r="I14" s="12"/>
      <c r="J14" s="12"/>
      <c r="K14" s="851">
        <f>SUM(K10:K12)</f>
        <v>0.33</v>
      </c>
      <c r="L14" s="252"/>
      <c r="M14" s="12"/>
      <c r="N14" s="12"/>
      <c r="O14" s="12"/>
      <c r="P14" s="850">
        <f>SUM(P10:P12)</f>
        <v>0.128</v>
      </c>
      <c r="Q14" s="632"/>
    </row>
    <row r="15" spans="1:17" ht="15.75">
      <c r="A15" s="173"/>
      <c r="B15" s="12"/>
      <c r="C15" s="12"/>
      <c r="D15" s="12"/>
      <c r="E15" s="12"/>
      <c r="F15" s="12"/>
      <c r="G15" s="252"/>
      <c r="H15" s="633" t="s">
        <v>445</v>
      </c>
      <c r="I15" s="12"/>
      <c r="J15" s="634" t="s">
        <v>446</v>
      </c>
      <c r="K15" s="851">
        <f>SUM(NDMC!K33,BYPL!K34)</f>
        <v>-0.27299999999999996</v>
      </c>
      <c r="L15" s="252"/>
      <c r="M15" s="12"/>
      <c r="N15" s="12"/>
      <c r="O15" s="12"/>
      <c r="P15" s="850">
        <f>SUM(NDMC!P33,BYPL!P34)</f>
        <v>6.4749999999999974E-2</v>
      </c>
      <c r="Q15" s="632"/>
    </row>
    <row r="16" spans="1:17" ht="15.75">
      <c r="A16" s="635"/>
      <c r="B16" s="91"/>
      <c r="C16" s="84"/>
      <c r="D16" s="331"/>
      <c r="E16" s="92"/>
      <c r="F16" s="93"/>
      <c r="G16" s="96"/>
      <c r="H16" s="633" t="s">
        <v>447</v>
      </c>
      <c r="I16" s="52"/>
      <c r="J16" s="52"/>
      <c r="K16" s="851">
        <f>SUM(K14,-K15)</f>
        <v>0.60299999999999998</v>
      </c>
      <c r="L16" s="141"/>
      <c r="M16" s="52"/>
      <c r="N16" s="52"/>
      <c r="O16" s="52"/>
      <c r="P16" s="851">
        <f>SUM(P14,-P15)</f>
        <v>6.3250000000000028E-2</v>
      </c>
      <c r="Q16" s="629"/>
    </row>
    <row r="17" spans="1:17" ht="16.5">
      <c r="A17" s="679"/>
      <c r="B17" s="499" t="s">
        <v>454</v>
      </c>
      <c r="C17" s="388"/>
      <c r="D17" s="389"/>
      <c r="E17" s="389"/>
      <c r="F17" s="390"/>
      <c r="G17" s="96"/>
      <c r="H17" s="69"/>
      <c r="I17" s="239"/>
      <c r="J17" s="239"/>
      <c r="K17" s="864"/>
      <c r="L17" s="252"/>
      <c r="M17" s="253"/>
      <c r="N17" s="239"/>
      <c r="O17" s="239"/>
      <c r="P17" s="781"/>
      <c r="Q17" s="636"/>
    </row>
    <row r="18" spans="1:17" ht="18">
      <c r="A18" s="680"/>
      <c r="B18" s="295" t="s">
        <v>257</v>
      </c>
      <c r="C18" s="637" t="s">
        <v>449</v>
      </c>
      <c r="D18" s="295"/>
      <c r="E18" s="295"/>
      <c r="F18" s="295"/>
      <c r="G18" s="656">
        <v>29.67</v>
      </c>
      <c r="H18" s="295" t="s">
        <v>259</v>
      </c>
      <c r="I18" s="295"/>
      <c r="J18" s="320"/>
      <c r="K18" s="865">
        <f t="shared" ref="K18:K23" si="0">($K$16*G18)/100</f>
        <v>0.17891010000000002</v>
      </c>
      <c r="L18" s="252"/>
      <c r="M18" s="295"/>
      <c r="N18" s="295"/>
      <c r="O18" s="295"/>
      <c r="P18" s="852">
        <f t="shared" ref="P18:P23" si="1">($P$16*G18)/100</f>
        <v>1.8766275000000009E-2</v>
      </c>
      <c r="Q18" s="657"/>
    </row>
    <row r="19" spans="1:17" ht="18">
      <c r="A19" s="680"/>
      <c r="B19" s="295" t="s">
        <v>308</v>
      </c>
      <c r="C19" s="637" t="s">
        <v>449</v>
      </c>
      <c r="D19" s="295"/>
      <c r="E19" s="295"/>
      <c r="F19" s="295"/>
      <c r="G19" s="656">
        <v>41.53</v>
      </c>
      <c r="H19" s="295" t="s">
        <v>259</v>
      </c>
      <c r="I19" s="295"/>
      <c r="J19" s="320"/>
      <c r="K19" s="865">
        <f t="shared" si="0"/>
        <v>0.25042589999999998</v>
      </c>
      <c r="L19" s="252"/>
      <c r="M19" s="12"/>
      <c r="N19" s="295"/>
      <c r="O19" s="295"/>
      <c r="P19" s="852">
        <f t="shared" si="1"/>
        <v>2.6267725000000013E-2</v>
      </c>
      <c r="Q19" s="657"/>
    </row>
    <row r="20" spans="1:17" ht="18">
      <c r="A20" s="680"/>
      <c r="B20" s="295" t="s">
        <v>309</v>
      </c>
      <c r="C20" s="637" t="s">
        <v>449</v>
      </c>
      <c r="D20" s="295"/>
      <c r="E20" s="295"/>
      <c r="F20" s="295"/>
      <c r="G20" s="656">
        <v>22.74</v>
      </c>
      <c r="H20" s="295" t="s">
        <v>259</v>
      </c>
      <c r="I20" s="295"/>
      <c r="J20" s="320"/>
      <c r="K20" s="865">
        <f t="shared" si="0"/>
        <v>0.13712219999999997</v>
      </c>
      <c r="L20" s="252"/>
      <c r="M20" s="295"/>
      <c r="N20" s="295"/>
      <c r="O20" s="295"/>
      <c r="P20" s="852">
        <f t="shared" si="1"/>
        <v>1.4383050000000007E-2</v>
      </c>
      <c r="Q20" s="657"/>
    </row>
    <row r="21" spans="1:17" ht="18">
      <c r="A21" s="680"/>
      <c r="B21" s="295" t="s">
        <v>310</v>
      </c>
      <c r="C21" s="637" t="s">
        <v>449</v>
      </c>
      <c r="D21" s="295"/>
      <c r="E21" s="295"/>
      <c r="F21" s="295"/>
      <c r="G21" s="656">
        <v>4.95</v>
      </c>
      <c r="H21" s="295" t="s">
        <v>259</v>
      </c>
      <c r="I21" s="295"/>
      <c r="J21" s="320"/>
      <c r="K21" s="865">
        <f t="shared" si="0"/>
        <v>2.9848500000000004E-2</v>
      </c>
      <c r="L21" s="252"/>
      <c r="M21" s="295"/>
      <c r="N21" s="295"/>
      <c r="O21" s="295"/>
      <c r="P21" s="852">
        <f t="shared" si="1"/>
        <v>3.1308750000000013E-3</v>
      </c>
      <c r="Q21" s="657"/>
    </row>
    <row r="22" spans="1:17" ht="18">
      <c r="A22" s="680"/>
      <c r="B22" s="295" t="s">
        <v>311</v>
      </c>
      <c r="C22" s="637" t="s">
        <v>449</v>
      </c>
      <c r="D22" s="295"/>
      <c r="E22" s="295"/>
      <c r="F22" s="295"/>
      <c r="G22" s="656">
        <v>0</v>
      </c>
      <c r="H22" s="295" t="s">
        <v>259</v>
      </c>
      <c r="I22" s="295"/>
      <c r="J22" s="320"/>
      <c r="K22" s="865">
        <f t="shared" si="0"/>
        <v>0</v>
      </c>
      <c r="L22" s="252"/>
      <c r="M22" s="652"/>
      <c r="N22" s="652"/>
      <c r="O22" s="652"/>
      <c r="P22" s="852">
        <f t="shared" si="1"/>
        <v>0</v>
      </c>
      <c r="Q22" s="657"/>
    </row>
    <row r="23" spans="1:17" ht="18">
      <c r="A23" s="680"/>
      <c r="B23" s="295" t="s">
        <v>412</v>
      </c>
      <c r="C23" s="637" t="s">
        <v>449</v>
      </c>
      <c r="D23" s="12"/>
      <c r="E23" s="12"/>
      <c r="F23" s="638"/>
      <c r="G23" s="656">
        <v>0</v>
      </c>
      <c r="H23" s="295" t="s">
        <v>259</v>
      </c>
      <c r="I23" s="12"/>
      <c r="J23" s="639"/>
      <c r="K23" s="865">
        <f t="shared" si="0"/>
        <v>0</v>
      </c>
      <c r="L23" s="252"/>
      <c r="M23" s="14"/>
      <c r="N23" s="14"/>
      <c r="O23" s="14"/>
      <c r="P23" s="852">
        <f t="shared" si="1"/>
        <v>0</v>
      </c>
      <c r="Q23" s="657"/>
    </row>
    <row r="24" spans="1:17" ht="15.75" thickBot="1">
      <c r="A24" s="174"/>
      <c r="B24" s="37"/>
      <c r="C24" s="37"/>
      <c r="D24" s="37"/>
      <c r="E24" s="37"/>
      <c r="F24" s="37"/>
      <c r="G24" s="646"/>
      <c r="H24" s="37"/>
      <c r="I24" s="37"/>
      <c r="J24" s="37"/>
      <c r="K24" s="880"/>
      <c r="L24" s="646"/>
      <c r="M24" s="37"/>
      <c r="N24" s="37"/>
      <c r="O24" s="37"/>
      <c r="P24" s="651"/>
      <c r="Q24" s="658"/>
    </row>
    <row r="25" spans="1:17" ht="13.5" thickBo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878"/>
      <c r="L25" s="12"/>
      <c r="M25" s="12"/>
      <c r="N25" s="12"/>
      <c r="O25" s="12"/>
      <c r="P25" s="639"/>
      <c r="Q25" s="12"/>
    </row>
    <row r="26" spans="1:17" ht="19.5">
      <c r="A26" s="678" t="s">
        <v>458</v>
      </c>
      <c r="B26" s="620" t="s">
        <v>424</v>
      </c>
      <c r="C26" s="640"/>
      <c r="D26" s="641"/>
      <c r="E26" s="642"/>
      <c r="F26" s="643"/>
      <c r="G26" s="644"/>
      <c r="H26" s="702"/>
      <c r="I26" s="625"/>
      <c r="J26" s="625"/>
      <c r="K26" s="853"/>
      <c r="L26" s="645"/>
      <c r="M26" s="625"/>
      <c r="N26" s="625"/>
      <c r="O26" s="625"/>
      <c r="P26" s="853"/>
      <c r="Q26" s="628"/>
    </row>
    <row r="27" spans="1:17" s="335" customFormat="1" ht="18">
      <c r="A27" s="661">
        <v>1</v>
      </c>
      <c r="B27" s="91" t="s">
        <v>424</v>
      </c>
      <c r="C27" s="319">
        <v>4864884</v>
      </c>
      <c r="D27" s="546" t="s">
        <v>12</v>
      </c>
      <c r="E27" s="546" t="s">
        <v>307</v>
      </c>
      <c r="F27" s="393">
        <v>-1000</v>
      </c>
      <c r="G27" s="252">
        <v>995688</v>
      </c>
      <c r="H27" s="253">
        <v>995688</v>
      </c>
      <c r="I27" s="239">
        <f>G27-H27</f>
        <v>0</v>
      </c>
      <c r="J27" s="239">
        <f>$F27*I27</f>
        <v>0</v>
      </c>
      <c r="K27" s="863">
        <f>J27/1000000</f>
        <v>0</v>
      </c>
      <c r="L27" s="252">
        <v>997385</v>
      </c>
      <c r="M27" s="253">
        <v>998670</v>
      </c>
      <c r="N27" s="239">
        <f>L27-M27</f>
        <v>-1285</v>
      </c>
      <c r="O27" s="239">
        <f>$F27*N27</f>
        <v>1285000</v>
      </c>
      <c r="P27" s="769">
        <f>O27/1000000</f>
        <v>1.2849999999999999</v>
      </c>
      <c r="Q27" s="631"/>
    </row>
    <row r="28" spans="1:17" s="335" customFormat="1" ht="18">
      <c r="A28" s="630"/>
      <c r="B28" s="91"/>
      <c r="C28" s="319"/>
      <c r="D28" s="546"/>
      <c r="E28" s="546"/>
      <c r="F28" s="393"/>
      <c r="G28" s="633" t="s">
        <v>450</v>
      </c>
      <c r="H28" s="362"/>
      <c r="I28" s="239"/>
      <c r="J28" s="239"/>
      <c r="K28" s="864">
        <f>K27</f>
        <v>0</v>
      </c>
      <c r="L28" s="252"/>
      <c r="M28" s="253"/>
      <c r="N28" s="239"/>
      <c r="O28" s="239"/>
      <c r="P28" s="781">
        <f>P27</f>
        <v>1.2849999999999999</v>
      </c>
      <c r="Q28" s="631"/>
    </row>
    <row r="29" spans="1:17" s="335" customFormat="1" ht="16.5">
      <c r="A29" s="679"/>
      <c r="B29" s="499" t="s">
        <v>455</v>
      </c>
      <c r="C29" s="388"/>
      <c r="D29" s="389"/>
      <c r="E29" s="389"/>
      <c r="F29" s="390"/>
      <c r="G29" s="252"/>
      <c r="H29" s="69"/>
      <c r="I29" s="239"/>
      <c r="J29" s="239"/>
      <c r="K29" s="864"/>
      <c r="L29" s="252"/>
      <c r="M29" s="253"/>
      <c r="N29" s="239"/>
      <c r="O29" s="239"/>
      <c r="P29" s="781"/>
      <c r="Q29" s="631"/>
    </row>
    <row r="30" spans="1:17" s="335" customFormat="1" ht="18">
      <c r="A30" s="680"/>
      <c r="B30" s="295" t="s">
        <v>257</v>
      </c>
      <c r="C30" s="637" t="s">
        <v>449</v>
      </c>
      <c r="D30" s="295"/>
      <c r="E30" s="295"/>
      <c r="F30" s="295"/>
      <c r="G30" s="656">
        <v>29.2</v>
      </c>
      <c r="H30" s="295" t="s">
        <v>259</v>
      </c>
      <c r="I30" s="295"/>
      <c r="J30" s="320"/>
      <c r="K30" s="865">
        <f t="shared" ref="K30:K35" si="2">($K$28*G30)/100</f>
        <v>0</v>
      </c>
      <c r="L30" s="656"/>
      <c r="M30" s="295"/>
      <c r="N30" s="295"/>
      <c r="O30" s="295"/>
      <c r="P30" s="852">
        <f t="shared" ref="P30:P35" si="3">($P$28*G30)/100</f>
        <v>0.37522</v>
      </c>
      <c r="Q30" s="631"/>
    </row>
    <row r="31" spans="1:17" s="335" customFormat="1" ht="18">
      <c r="A31" s="680"/>
      <c r="B31" s="295" t="s">
        <v>308</v>
      </c>
      <c r="C31" s="637" t="s">
        <v>449</v>
      </c>
      <c r="D31" s="295"/>
      <c r="E31" s="295"/>
      <c r="F31" s="295"/>
      <c r="G31" s="656">
        <v>41.81</v>
      </c>
      <c r="H31" s="295" t="s">
        <v>259</v>
      </c>
      <c r="I31" s="295"/>
      <c r="J31" s="320"/>
      <c r="K31" s="865">
        <f t="shared" si="2"/>
        <v>0</v>
      </c>
      <c r="L31" s="656"/>
      <c r="M31" s="12"/>
      <c r="N31" s="295"/>
      <c r="O31" s="295"/>
      <c r="P31" s="852">
        <f t="shared" si="3"/>
        <v>0.53725849999999997</v>
      </c>
      <c r="Q31" s="631"/>
    </row>
    <row r="32" spans="1:17" s="335" customFormat="1" ht="18">
      <c r="A32" s="680"/>
      <c r="B32" s="295" t="s">
        <v>309</v>
      </c>
      <c r="C32" s="637" t="s">
        <v>449</v>
      </c>
      <c r="D32" s="295"/>
      <c r="E32" s="295"/>
      <c r="F32" s="295"/>
      <c r="G32" s="656">
        <v>23.9</v>
      </c>
      <c r="H32" s="295" t="s">
        <v>259</v>
      </c>
      <c r="I32" s="295"/>
      <c r="J32" s="320"/>
      <c r="K32" s="865">
        <f t="shared" si="2"/>
        <v>0</v>
      </c>
      <c r="L32" s="656"/>
      <c r="M32" s="295"/>
      <c r="N32" s="295"/>
      <c r="O32" s="295"/>
      <c r="P32" s="852">
        <f t="shared" si="3"/>
        <v>0.30711499999999997</v>
      </c>
      <c r="Q32" s="631"/>
    </row>
    <row r="33" spans="1:17" s="335" customFormat="1" ht="18">
      <c r="A33" s="680"/>
      <c r="B33" s="295" t="s">
        <v>310</v>
      </c>
      <c r="C33" s="637" t="s">
        <v>449</v>
      </c>
      <c r="D33" s="295"/>
      <c r="E33" s="295"/>
      <c r="F33" s="295"/>
      <c r="G33" s="656">
        <v>5.09</v>
      </c>
      <c r="H33" s="295" t="s">
        <v>259</v>
      </c>
      <c r="I33" s="295"/>
      <c r="J33" s="320"/>
      <c r="K33" s="865">
        <f t="shared" si="2"/>
        <v>0</v>
      </c>
      <c r="L33" s="656"/>
      <c r="M33" s="295"/>
      <c r="N33" s="295"/>
      <c r="O33" s="295"/>
      <c r="P33" s="852">
        <f t="shared" si="3"/>
        <v>6.5406499999999992E-2</v>
      </c>
      <c r="Q33" s="631"/>
    </row>
    <row r="34" spans="1:17" s="335" customFormat="1" ht="18">
      <c r="A34" s="680"/>
      <c r="B34" s="295" t="s">
        <v>311</v>
      </c>
      <c r="C34" s="637" t="s">
        <v>449</v>
      </c>
      <c r="D34" s="295"/>
      <c r="E34" s="295"/>
      <c r="F34" s="295"/>
      <c r="G34" s="656">
        <v>0</v>
      </c>
      <c r="H34" s="295" t="s">
        <v>259</v>
      </c>
      <c r="I34" s="295"/>
      <c r="J34" s="320"/>
      <c r="K34" s="865">
        <f t="shared" si="2"/>
        <v>0</v>
      </c>
      <c r="L34" s="656"/>
      <c r="M34" s="295"/>
      <c r="N34" s="295"/>
      <c r="O34" s="295"/>
      <c r="P34" s="852">
        <f t="shared" si="3"/>
        <v>0</v>
      </c>
      <c r="Q34" s="631"/>
    </row>
    <row r="35" spans="1:17" s="335" customFormat="1" ht="18.75" thickBot="1">
      <c r="A35" s="681"/>
      <c r="B35" s="648" t="s">
        <v>412</v>
      </c>
      <c r="C35" s="649" t="s">
        <v>449</v>
      </c>
      <c r="D35" s="37"/>
      <c r="E35" s="37"/>
      <c r="F35" s="650"/>
      <c r="G35" s="659">
        <v>0</v>
      </c>
      <c r="H35" s="648" t="s">
        <v>259</v>
      </c>
      <c r="I35" s="37"/>
      <c r="J35" s="651"/>
      <c r="K35" s="866">
        <f t="shared" si="2"/>
        <v>0</v>
      </c>
      <c r="L35" s="659"/>
      <c r="M35" s="37"/>
      <c r="N35" s="37"/>
      <c r="O35" s="37"/>
      <c r="P35" s="854">
        <f t="shared" si="3"/>
        <v>0</v>
      </c>
      <c r="Q35" s="647"/>
    </row>
    <row r="36" spans="1:17" s="335" customFormat="1" ht="18.75" thickBot="1">
      <c r="A36" s="226"/>
      <c r="B36" s="703"/>
      <c r="C36" s="704"/>
      <c r="D36" s="705"/>
      <c r="E36" s="705"/>
      <c r="F36" s="706"/>
      <c r="G36" s="707"/>
      <c r="H36" s="703"/>
      <c r="I36" s="705"/>
      <c r="J36" s="708"/>
      <c r="K36" s="872"/>
      <c r="L36" s="705"/>
      <c r="M36" s="705"/>
      <c r="N36" s="705"/>
      <c r="O36" s="705"/>
      <c r="P36" s="855"/>
      <c r="Q36" s="362"/>
    </row>
    <row r="37" spans="1:17" ht="19.5">
      <c r="A37" s="678" t="s">
        <v>459</v>
      </c>
      <c r="B37" s="620" t="s">
        <v>296</v>
      </c>
      <c r="C37" s="36"/>
      <c r="D37" s="36"/>
      <c r="E37" s="36"/>
      <c r="F37" s="36"/>
      <c r="G37" s="653"/>
      <c r="H37" s="36"/>
      <c r="I37" s="36"/>
      <c r="J37" s="36"/>
      <c r="K37" s="881"/>
      <c r="L37" s="653"/>
      <c r="M37" s="36"/>
      <c r="N37" s="36"/>
      <c r="O37" s="36"/>
      <c r="P37" s="807"/>
      <c r="Q37" s="654"/>
    </row>
    <row r="38" spans="1:17" s="335" customFormat="1">
      <c r="A38" s="435"/>
      <c r="B38" s="94" t="s">
        <v>299</v>
      </c>
      <c r="C38" s="95" t="s">
        <v>249</v>
      </c>
      <c r="D38" s="362"/>
      <c r="E38" s="362"/>
      <c r="F38" s="501"/>
      <c r="G38" s="507"/>
      <c r="H38" s="362"/>
      <c r="I38" s="362"/>
      <c r="J38" s="362"/>
      <c r="K38" s="833"/>
      <c r="L38" s="507"/>
      <c r="M38" s="362"/>
      <c r="N38" s="362"/>
      <c r="O38" s="362"/>
      <c r="P38" s="846"/>
      <c r="Q38" s="631"/>
    </row>
    <row r="39" spans="1:17" s="335" customFormat="1" ht="16.5">
      <c r="A39" s="661">
        <v>1</v>
      </c>
      <c r="B39" s="362" t="s">
        <v>297</v>
      </c>
      <c r="C39" s="363">
        <v>5100238</v>
      </c>
      <c r="D39" s="92" t="s">
        <v>12</v>
      </c>
      <c r="E39" s="92" t="s">
        <v>251</v>
      </c>
      <c r="F39" s="364">
        <v>-750</v>
      </c>
      <c r="G39" s="252">
        <v>199386</v>
      </c>
      <c r="H39" s="253">
        <v>199275</v>
      </c>
      <c r="I39" s="239">
        <f>G39-H39</f>
        <v>111</v>
      </c>
      <c r="J39" s="239">
        <f>$F39*I39</f>
        <v>-83250</v>
      </c>
      <c r="K39" s="863">
        <f>J39/1000000</f>
        <v>-8.3250000000000005E-2</v>
      </c>
      <c r="L39" s="252">
        <v>999032</v>
      </c>
      <c r="M39" s="253">
        <v>999529</v>
      </c>
      <c r="N39" s="239">
        <f>L39-M39</f>
        <v>-497</v>
      </c>
      <c r="O39" s="239">
        <f>$F39*N39</f>
        <v>372750</v>
      </c>
      <c r="P39" s="769">
        <f>O39/1000000</f>
        <v>0.37275000000000003</v>
      </c>
      <c r="Q39" s="632"/>
    </row>
    <row r="40" spans="1:17" s="335" customFormat="1" ht="16.5">
      <c r="A40" s="661">
        <v>2</v>
      </c>
      <c r="B40" s="362" t="s">
        <v>298</v>
      </c>
      <c r="C40" s="363">
        <v>4902490</v>
      </c>
      <c r="D40" s="92" t="s">
        <v>12</v>
      </c>
      <c r="E40" s="92" t="s">
        <v>251</v>
      </c>
      <c r="F40" s="364">
        <v>-1000</v>
      </c>
      <c r="G40" s="252">
        <v>12436</v>
      </c>
      <c r="H40" s="253">
        <v>12025</v>
      </c>
      <c r="I40" s="239">
        <f>G40-H40</f>
        <v>411</v>
      </c>
      <c r="J40" s="239">
        <f>$F40*I40</f>
        <v>-411000</v>
      </c>
      <c r="K40" s="863">
        <f>J40/1000000</f>
        <v>-0.41099999999999998</v>
      </c>
      <c r="L40" s="252">
        <v>0</v>
      </c>
      <c r="M40" s="253">
        <v>4</v>
      </c>
      <c r="N40" s="239">
        <f>L40-M40</f>
        <v>-4</v>
      </c>
      <c r="O40" s="239">
        <f>$F40*N40</f>
        <v>4000</v>
      </c>
      <c r="P40" s="769">
        <f>O40/1000000</f>
        <v>4.0000000000000001E-3</v>
      </c>
      <c r="Q40" s="631"/>
    </row>
    <row r="41" spans="1:17" s="335" customFormat="1" ht="16.5">
      <c r="A41" s="661"/>
      <c r="B41" s="362"/>
      <c r="C41" s="363"/>
      <c r="D41" s="92"/>
      <c r="E41" s="92"/>
      <c r="F41" s="364">
        <v>-1000</v>
      </c>
      <c r="G41" s="252"/>
      <c r="H41" s="253"/>
      <c r="I41" s="239"/>
      <c r="J41" s="239"/>
      <c r="K41" s="863"/>
      <c r="L41" s="252">
        <v>999753</v>
      </c>
      <c r="M41" s="253">
        <v>999999</v>
      </c>
      <c r="N41" s="239">
        <f>L41-M41</f>
        <v>-246</v>
      </c>
      <c r="O41" s="239">
        <f>$F41*N41</f>
        <v>246000</v>
      </c>
      <c r="P41" s="769">
        <f>O41/1000000</f>
        <v>0.246</v>
      </c>
      <c r="Q41" s="631"/>
    </row>
    <row r="42" spans="1:17" s="391" customFormat="1" ht="16.5">
      <c r="A42" s="662">
        <v>3</v>
      </c>
      <c r="B42" s="421" t="s">
        <v>502</v>
      </c>
      <c r="C42" s="388">
        <v>4902483</v>
      </c>
      <c r="D42" s="389" t="s">
        <v>12</v>
      </c>
      <c r="E42" s="389" t="s">
        <v>251</v>
      </c>
      <c r="F42" s="390">
        <v>-750</v>
      </c>
      <c r="G42" s="252">
        <v>992343</v>
      </c>
      <c r="H42" s="253">
        <v>992268</v>
      </c>
      <c r="I42" s="239">
        <f>G42-H42</f>
        <v>75</v>
      </c>
      <c r="J42" s="239">
        <f>$F42*I42</f>
        <v>-56250</v>
      </c>
      <c r="K42" s="863">
        <f>J42/1000000</f>
        <v>-5.6250000000000001E-2</v>
      </c>
      <c r="L42" s="252">
        <v>998814</v>
      </c>
      <c r="M42" s="253">
        <v>999251</v>
      </c>
      <c r="N42" s="239">
        <f>L42-M42</f>
        <v>-437</v>
      </c>
      <c r="O42" s="239">
        <f>$F42*N42</f>
        <v>327750</v>
      </c>
      <c r="P42" s="769">
        <f>O42/1000000</f>
        <v>0.32774999999999999</v>
      </c>
      <c r="Q42" s="636"/>
    </row>
    <row r="43" spans="1:17" s="391" customFormat="1" ht="16.5">
      <c r="A43" s="679"/>
      <c r="B43" s="387"/>
      <c r="C43" s="388"/>
      <c r="D43" s="389"/>
      <c r="E43" s="389"/>
      <c r="F43" s="390"/>
      <c r="G43" s="252"/>
      <c r="H43" s="387"/>
      <c r="I43" s="69" t="s">
        <v>451</v>
      </c>
      <c r="J43" s="239"/>
      <c r="K43" s="864">
        <f>SUM(K39:K42)</f>
        <v>-0.55049999999999999</v>
      </c>
      <c r="L43" s="252"/>
      <c r="M43" s="253"/>
      <c r="N43" s="239"/>
      <c r="O43" s="239"/>
      <c r="P43" s="781">
        <f>SUM(P39:P42)</f>
        <v>0.95050000000000001</v>
      </c>
      <c r="Q43" s="636"/>
    </row>
    <row r="44" spans="1:17" s="391" customFormat="1" ht="16.5">
      <c r="A44" s="679"/>
      <c r="B44" s="499" t="s">
        <v>456</v>
      </c>
      <c r="C44" s="388"/>
      <c r="D44" s="389"/>
      <c r="E44" s="389"/>
      <c r="F44" s="390"/>
      <c r="G44" s="252"/>
      <c r="H44" s="69"/>
      <c r="I44" s="239"/>
      <c r="J44" s="239"/>
      <c r="K44" s="864"/>
      <c r="L44" s="252"/>
      <c r="M44" s="253"/>
      <c r="N44" s="239"/>
      <c r="O44" s="239"/>
      <c r="P44" s="781"/>
      <c r="Q44" s="636"/>
    </row>
    <row r="45" spans="1:17" s="391" customFormat="1" ht="18">
      <c r="A45" s="680"/>
      <c r="B45" s="295" t="s">
        <v>257</v>
      </c>
      <c r="C45" s="637" t="s">
        <v>449</v>
      </c>
      <c r="D45" s="295"/>
      <c r="E45" s="295"/>
      <c r="F45" s="295"/>
      <c r="G45" s="656">
        <v>19.28</v>
      </c>
      <c r="H45" s="295" t="s">
        <v>259</v>
      </c>
      <c r="I45" s="295"/>
      <c r="J45" s="320"/>
      <c r="K45" s="865">
        <f t="shared" ref="K45:K50" si="4">($K$43*G45)/100</f>
        <v>-0.10613640000000001</v>
      </c>
      <c r="L45" s="656"/>
      <c r="M45" s="295"/>
      <c r="N45" s="295"/>
      <c r="O45" s="295"/>
      <c r="P45" s="852">
        <f t="shared" ref="P45:P50" si="5">($P$43*G45)/100</f>
        <v>0.18325639999999999</v>
      </c>
      <c r="Q45" s="636"/>
    </row>
    <row r="46" spans="1:17" s="391" customFormat="1" ht="18">
      <c r="A46" s="680"/>
      <c r="B46" s="295" t="s">
        <v>308</v>
      </c>
      <c r="C46" s="637" t="s">
        <v>449</v>
      </c>
      <c r="D46" s="295"/>
      <c r="E46" s="295"/>
      <c r="F46" s="295"/>
      <c r="G46" s="656">
        <v>28.29</v>
      </c>
      <c r="H46" s="295" t="s">
        <v>259</v>
      </c>
      <c r="I46" s="295"/>
      <c r="J46" s="320"/>
      <c r="K46" s="865">
        <f t="shared" si="4"/>
        <v>-0.15573645</v>
      </c>
      <c r="L46" s="656"/>
      <c r="M46" s="12"/>
      <c r="N46" s="295"/>
      <c r="O46" s="295"/>
      <c r="P46" s="852">
        <f t="shared" si="5"/>
        <v>0.26889644999999995</v>
      </c>
      <c r="Q46" s="636"/>
    </row>
    <row r="47" spans="1:17" s="391" customFormat="1" ht="18">
      <c r="A47" s="680"/>
      <c r="B47" s="295" t="s">
        <v>309</v>
      </c>
      <c r="C47" s="637" t="s">
        <v>449</v>
      </c>
      <c r="D47" s="295"/>
      <c r="E47" s="295"/>
      <c r="F47" s="295"/>
      <c r="G47" s="656">
        <v>16.07</v>
      </c>
      <c r="H47" s="295" t="s">
        <v>259</v>
      </c>
      <c r="I47" s="295"/>
      <c r="J47" s="320"/>
      <c r="K47" s="865">
        <f t="shared" si="4"/>
        <v>-8.8465349999999998E-2</v>
      </c>
      <c r="L47" s="656"/>
      <c r="M47" s="295"/>
      <c r="N47" s="295"/>
      <c r="O47" s="295"/>
      <c r="P47" s="852">
        <f t="shared" si="5"/>
        <v>0.15274535</v>
      </c>
      <c r="Q47" s="636"/>
    </row>
    <row r="48" spans="1:17" s="391" customFormat="1" ht="18">
      <c r="A48" s="680"/>
      <c r="B48" s="295" t="s">
        <v>310</v>
      </c>
      <c r="C48" s="637" t="s">
        <v>449</v>
      </c>
      <c r="D48" s="295"/>
      <c r="E48" s="295"/>
      <c r="F48" s="295"/>
      <c r="G48" s="656">
        <v>30.3</v>
      </c>
      <c r="H48" s="295" t="s">
        <v>259</v>
      </c>
      <c r="I48" s="295"/>
      <c r="J48" s="320"/>
      <c r="K48" s="865">
        <f t="shared" si="4"/>
        <v>-0.16680150000000002</v>
      </c>
      <c r="L48" s="656"/>
      <c r="M48" s="295"/>
      <c r="N48" s="295"/>
      <c r="O48" s="295"/>
      <c r="P48" s="852">
        <f t="shared" si="5"/>
        <v>0.28800150000000002</v>
      </c>
      <c r="Q48" s="636"/>
    </row>
    <row r="49" spans="1:17" s="391" customFormat="1" ht="18">
      <c r="A49" s="680"/>
      <c r="B49" s="295" t="s">
        <v>311</v>
      </c>
      <c r="C49" s="637" t="s">
        <v>449</v>
      </c>
      <c r="D49" s="295"/>
      <c r="E49" s="295"/>
      <c r="F49" s="295"/>
      <c r="G49" s="656">
        <v>6.06</v>
      </c>
      <c r="H49" s="295" t="s">
        <v>259</v>
      </c>
      <c r="I49" s="295"/>
      <c r="J49" s="320"/>
      <c r="K49" s="865">
        <f t="shared" si="4"/>
        <v>-3.3360299999999996E-2</v>
      </c>
      <c r="L49" s="656"/>
      <c r="M49" s="295"/>
      <c r="N49" s="295"/>
      <c r="O49" s="295"/>
      <c r="P49" s="852">
        <f t="shared" si="5"/>
        <v>5.7600299999999993E-2</v>
      </c>
      <c r="Q49" s="636"/>
    </row>
    <row r="50" spans="1:17" s="391" customFormat="1" ht="18.75" thickBot="1">
      <c r="A50" s="681"/>
      <c r="B50" s="648" t="s">
        <v>412</v>
      </c>
      <c r="C50" s="649" t="s">
        <v>449</v>
      </c>
      <c r="D50" s="37"/>
      <c r="E50" s="37"/>
      <c r="F50" s="650"/>
      <c r="G50" s="659">
        <v>0</v>
      </c>
      <c r="H50" s="648" t="s">
        <v>259</v>
      </c>
      <c r="I50" s="37"/>
      <c r="J50" s="651"/>
      <c r="K50" s="866">
        <f t="shared" si="4"/>
        <v>0</v>
      </c>
      <c r="L50" s="659"/>
      <c r="M50" s="37"/>
      <c r="N50" s="37"/>
      <c r="O50" s="37"/>
      <c r="P50" s="854">
        <f t="shared" si="5"/>
        <v>0</v>
      </c>
      <c r="Q50" s="655"/>
    </row>
    <row r="51" spans="1:17" s="391" customFormat="1" ht="18.75" thickBot="1">
      <c r="A51" s="226"/>
      <c r="B51" s="295"/>
      <c r="C51" s="637"/>
      <c r="D51" s="12"/>
      <c r="E51" s="12"/>
      <c r="F51" s="638"/>
      <c r="G51" s="663"/>
      <c r="H51" s="295"/>
      <c r="I51" s="12"/>
      <c r="J51" s="639"/>
      <c r="K51" s="865"/>
      <c r="L51" s="663"/>
      <c r="M51" s="12"/>
      <c r="N51" s="12"/>
      <c r="O51" s="12"/>
      <c r="P51" s="858"/>
      <c r="Q51" s="387"/>
    </row>
    <row r="52" spans="1:17" s="391" customFormat="1" ht="19.5" customHeight="1">
      <c r="A52" s="678" t="s">
        <v>460</v>
      </c>
      <c r="B52" s="660" t="s">
        <v>452</v>
      </c>
      <c r="C52" s="664"/>
      <c r="D52" s="410"/>
      <c r="E52" s="410"/>
      <c r="F52" s="709"/>
      <c r="G52" s="712"/>
      <c r="H52" s="665"/>
      <c r="I52" s="410"/>
      <c r="J52" s="666"/>
      <c r="K52" s="882"/>
      <c r="L52" s="410"/>
      <c r="M52" s="410"/>
      <c r="N52" s="410"/>
      <c r="O52" s="410"/>
      <c r="P52" s="888"/>
      <c r="Q52" s="667"/>
    </row>
    <row r="53" spans="1:17" s="335" customFormat="1" ht="18">
      <c r="A53" s="661">
        <v>1</v>
      </c>
      <c r="B53" s="573" t="s">
        <v>425</v>
      </c>
      <c r="C53" s="319">
        <v>5295115</v>
      </c>
      <c r="D53" s="546" t="s">
        <v>12</v>
      </c>
      <c r="E53" s="546" t="s">
        <v>307</v>
      </c>
      <c r="F53" s="393">
        <v>-100</v>
      </c>
      <c r="G53" s="252">
        <v>223232</v>
      </c>
      <c r="H53" s="253">
        <v>235038</v>
      </c>
      <c r="I53" s="239">
        <f>G53-H53</f>
        <v>-11806</v>
      </c>
      <c r="J53" s="239">
        <f>$F53*I53</f>
        <v>1180600</v>
      </c>
      <c r="K53" s="867">
        <f>J53/1000000</f>
        <v>1.1806000000000001</v>
      </c>
      <c r="L53" s="253">
        <v>984104</v>
      </c>
      <c r="M53" s="253">
        <v>984104</v>
      </c>
      <c r="N53" s="239">
        <f>L53-M53</f>
        <v>0</v>
      </c>
      <c r="O53" s="239">
        <f>$F53*N53</f>
        <v>0</v>
      </c>
      <c r="P53" s="769">
        <f>O53/1000000</f>
        <v>0</v>
      </c>
      <c r="Q53" s="631"/>
    </row>
    <row r="54" spans="1:17" s="335" customFormat="1" ht="18">
      <c r="A54" s="635"/>
      <c r="B54" s="573"/>
      <c r="C54" s="319"/>
      <c r="D54" s="546"/>
      <c r="E54" s="546"/>
      <c r="F54" s="393"/>
      <c r="G54" s="252"/>
      <c r="H54" s="387"/>
      <c r="I54" s="69" t="s">
        <v>453</v>
      </c>
      <c r="J54" s="239"/>
      <c r="K54" s="868">
        <f>K53</f>
        <v>1.1806000000000001</v>
      </c>
      <c r="L54" s="253"/>
      <c r="M54" s="253"/>
      <c r="N54" s="239"/>
      <c r="O54" s="239"/>
      <c r="P54" s="781">
        <f>P53</f>
        <v>0</v>
      </c>
      <c r="Q54" s="631"/>
    </row>
    <row r="55" spans="1:17" s="335" customFormat="1" ht="16.5">
      <c r="A55" s="635"/>
      <c r="B55" s="499" t="s">
        <v>523</v>
      </c>
      <c r="C55" s="388"/>
      <c r="D55" s="389"/>
      <c r="E55" s="389"/>
      <c r="F55" s="390"/>
      <c r="G55" s="252"/>
      <c r="H55" s="69"/>
      <c r="I55" s="239"/>
      <c r="J55" s="239"/>
      <c r="K55" s="868"/>
      <c r="L55" s="253"/>
      <c r="M55" s="253"/>
      <c r="N55" s="239"/>
      <c r="O55" s="239"/>
      <c r="P55" s="781"/>
      <c r="Q55" s="631"/>
    </row>
    <row r="56" spans="1:17" s="335" customFormat="1" ht="18">
      <c r="A56" s="635"/>
      <c r="B56" s="295" t="s">
        <v>257</v>
      </c>
      <c r="C56" s="637" t="s">
        <v>258</v>
      </c>
      <c r="D56" s="295"/>
      <c r="E56" s="295"/>
      <c r="F56" s="710"/>
      <c r="G56" s="656">
        <v>28.930499999999999</v>
      </c>
      <c r="H56" s="295" t="s">
        <v>259</v>
      </c>
      <c r="I56" s="211"/>
      <c r="J56" s="316"/>
      <c r="K56" s="869">
        <f t="shared" ref="K56:K61" si="6">($K$54*G56)/100</f>
        <v>0.34155348299999999</v>
      </c>
      <c r="L56" s="663"/>
      <c r="M56" s="295"/>
      <c r="N56" s="685"/>
      <c r="O56" s="316"/>
      <c r="P56" s="815">
        <f>($P$54*G56)/100</f>
        <v>0</v>
      </c>
      <c r="Q56" s="686"/>
    </row>
    <row r="57" spans="1:17" s="335" customFormat="1" ht="18">
      <c r="A57" s="635"/>
      <c r="B57" s="295" t="s">
        <v>308</v>
      </c>
      <c r="C57" s="637" t="s">
        <v>258</v>
      </c>
      <c r="D57" s="295"/>
      <c r="E57" s="295"/>
      <c r="F57" s="710"/>
      <c r="G57" s="656">
        <v>44.6111</v>
      </c>
      <c r="H57" s="295" t="s">
        <v>259</v>
      </c>
      <c r="I57" s="663"/>
      <c r="J57" s="316"/>
      <c r="K57" s="869">
        <f t="shared" si="6"/>
        <v>0.52667864660000008</v>
      </c>
      <c r="L57" s="663"/>
      <c r="M57" s="12"/>
      <c r="N57" s="685"/>
      <c r="O57" s="316"/>
      <c r="P57" s="815">
        <f>($P$54*G57)/100</f>
        <v>0</v>
      </c>
      <c r="Q57" s="686"/>
    </row>
    <row r="58" spans="1:17" s="335" customFormat="1" ht="18">
      <c r="A58" s="635"/>
      <c r="B58" s="295" t="s">
        <v>309</v>
      </c>
      <c r="C58" s="637" t="s">
        <v>258</v>
      </c>
      <c r="D58" s="295"/>
      <c r="E58" s="295"/>
      <c r="F58" s="710"/>
      <c r="G58" s="656">
        <v>21.767499999999998</v>
      </c>
      <c r="H58" s="295" t="s">
        <v>259</v>
      </c>
      <c r="I58" s="211"/>
      <c r="J58" s="316"/>
      <c r="K58" s="869">
        <f t="shared" si="6"/>
        <v>0.25698710499999999</v>
      </c>
      <c r="L58" s="663"/>
      <c r="M58" s="295"/>
      <c r="N58" s="685"/>
      <c r="O58" s="316"/>
      <c r="P58" s="815">
        <f>($P$54*G58)/100</f>
        <v>0</v>
      </c>
      <c r="Q58" s="686"/>
    </row>
    <row r="59" spans="1:17" s="335" customFormat="1" ht="18">
      <c r="A59" s="635"/>
      <c r="B59" s="295" t="s">
        <v>310</v>
      </c>
      <c r="C59" s="637" t="s">
        <v>258</v>
      </c>
      <c r="D59" s="295"/>
      <c r="E59" s="295"/>
      <c r="F59" s="710"/>
      <c r="G59" s="656">
        <v>3.6698</v>
      </c>
      <c r="H59" s="295" t="s">
        <v>259</v>
      </c>
      <c r="I59" s="211"/>
      <c r="J59" s="316"/>
      <c r="K59" s="869">
        <f t="shared" si="6"/>
        <v>4.3325658800000007E-2</v>
      </c>
      <c r="L59" s="663"/>
      <c r="M59" s="295"/>
      <c r="N59" s="685"/>
      <c r="O59" s="316"/>
      <c r="P59" s="815">
        <f>($P$54*G59)/100</f>
        <v>0</v>
      </c>
      <c r="Q59" s="686"/>
    </row>
    <row r="60" spans="1:17" s="335" customFormat="1" ht="18">
      <c r="A60" s="635"/>
      <c r="B60" s="295" t="s">
        <v>311</v>
      </c>
      <c r="C60" s="637" t="s">
        <v>258</v>
      </c>
      <c r="D60" s="295"/>
      <c r="E60" s="295"/>
      <c r="F60" s="710"/>
      <c r="G60" s="656">
        <v>0.62409999999999999</v>
      </c>
      <c r="H60" s="295" t="s">
        <v>259</v>
      </c>
      <c r="I60" s="211"/>
      <c r="J60" s="316"/>
      <c r="K60" s="869">
        <f t="shared" si="6"/>
        <v>7.3681246000000004E-3</v>
      </c>
      <c r="L60" s="663"/>
      <c r="M60" s="295"/>
      <c r="N60" s="685"/>
      <c r="O60" s="316"/>
      <c r="P60" s="815">
        <f>($P$54*G60)/100</f>
        <v>0</v>
      </c>
      <c r="Q60" s="686"/>
    </row>
    <row r="61" spans="1:17" s="335" customFormat="1" ht="18.75" thickBot="1">
      <c r="A61" s="668"/>
      <c r="B61" s="648" t="s">
        <v>412</v>
      </c>
      <c r="C61" s="649" t="s">
        <v>258</v>
      </c>
      <c r="D61" s="37"/>
      <c r="E61" s="37"/>
      <c r="F61" s="711"/>
      <c r="G61" s="659">
        <v>0.39700000000000002</v>
      </c>
      <c r="H61" s="648" t="s">
        <v>259</v>
      </c>
      <c r="I61" s="682"/>
      <c r="J61" s="682"/>
      <c r="K61" s="883">
        <f t="shared" si="6"/>
        <v>4.686982000000001E-3</v>
      </c>
      <c r="L61" s="690"/>
      <c r="M61" s="37"/>
      <c r="N61" s="413"/>
      <c r="O61" s="683"/>
      <c r="P61" s="788">
        <f>($P$54*G56)/100</f>
        <v>0</v>
      </c>
      <c r="Q61" s="687"/>
    </row>
    <row r="62" spans="1:17" s="335" customFormat="1" ht="18">
      <c r="A62" s="66"/>
      <c r="B62" s="295"/>
      <c r="C62" s="619"/>
      <c r="D62" s="12"/>
      <c r="E62" s="12"/>
      <c r="F62" s="638"/>
      <c r="G62" s="663"/>
      <c r="H62" s="295"/>
      <c r="I62" s="12"/>
      <c r="J62" s="639"/>
      <c r="K62" s="865"/>
      <c r="L62" s="663"/>
      <c r="M62" s="12"/>
      <c r="N62" s="12"/>
      <c r="O62" s="12"/>
      <c r="P62" s="852"/>
      <c r="Q62" s="362"/>
    </row>
    <row r="63" spans="1:17" s="335" customFormat="1" ht="20.25" thickBot="1">
      <c r="A63" s="689" t="s">
        <v>461</v>
      </c>
      <c r="B63" s="961" t="s">
        <v>464</v>
      </c>
      <c r="C63" s="961"/>
      <c r="D63" s="961"/>
      <c r="E63" s="961"/>
      <c r="F63" s="650"/>
      <c r="G63" s="690"/>
      <c r="H63" s="648"/>
      <c r="I63" s="37"/>
      <c r="J63" s="651"/>
      <c r="K63" s="866"/>
      <c r="L63" s="690"/>
      <c r="M63" s="37"/>
      <c r="N63" s="37"/>
      <c r="O63" s="37"/>
      <c r="P63" s="852"/>
      <c r="Q63" s="413"/>
    </row>
    <row r="64" spans="1:17" s="335" customFormat="1" ht="36">
      <c r="A64" s="947">
        <v>1</v>
      </c>
      <c r="B64" s="948" t="s">
        <v>512</v>
      </c>
      <c r="C64" s="949" t="s">
        <v>443</v>
      </c>
      <c r="D64" s="950" t="s">
        <v>432</v>
      </c>
      <c r="E64" s="951" t="s">
        <v>307</v>
      </c>
      <c r="F64" s="952">
        <v>-240000</v>
      </c>
      <c r="G64" s="953">
        <v>-3.43</v>
      </c>
      <c r="H64" s="954">
        <v>-3.34</v>
      </c>
      <c r="I64" s="955">
        <f>G64-H64</f>
        <v>-9.0000000000000302E-2</v>
      </c>
      <c r="J64" s="955">
        <f>$F64*I64</f>
        <v>21600.000000000073</v>
      </c>
      <c r="K64" s="956">
        <f>J64/1000000</f>
        <v>2.1600000000000074E-2</v>
      </c>
      <c r="L64" s="750">
        <v>-52.54</v>
      </c>
      <c r="M64" s="751">
        <v>-42.49</v>
      </c>
      <c r="N64" s="357">
        <f>L64-M64</f>
        <v>-10.049999999999997</v>
      </c>
      <c r="O64" s="357">
        <f>$F64*N64</f>
        <v>2411999.9999999995</v>
      </c>
      <c r="P64" s="956">
        <f>O64/1000000</f>
        <v>2.4119999999999995</v>
      </c>
      <c r="Q64" s="691"/>
    </row>
    <row r="65" spans="1:256" s="335" customFormat="1" ht="16.5">
      <c r="A65" s="679"/>
      <c r="B65" s="499" t="s">
        <v>455</v>
      </c>
      <c r="C65" s="388"/>
      <c r="D65" s="389"/>
      <c r="E65" s="389"/>
      <c r="F65" s="390"/>
      <c r="G65" s="252"/>
      <c r="H65" s="69"/>
      <c r="I65" s="239"/>
      <c r="J65" s="239"/>
      <c r="K65" s="868"/>
      <c r="L65" s="252"/>
      <c r="M65" s="253"/>
      <c r="N65" s="239"/>
      <c r="O65" s="239"/>
      <c r="P65" s="791"/>
      <c r="Q65" s="339"/>
    </row>
    <row r="66" spans="1:256" s="335" customFormat="1" ht="18">
      <c r="A66" s="680"/>
      <c r="B66" s="295" t="s">
        <v>257</v>
      </c>
      <c r="C66" s="637" t="s">
        <v>449</v>
      </c>
      <c r="D66" s="295"/>
      <c r="E66" s="295"/>
      <c r="F66" s="295"/>
      <c r="G66" s="656">
        <v>30.09</v>
      </c>
      <c r="H66" s="295" t="s">
        <v>259</v>
      </c>
      <c r="I66" s="295"/>
      <c r="J66" s="320"/>
      <c r="K66" s="870">
        <f t="shared" ref="K66:K71" si="7">($K$64*G66)/100</f>
        <v>6.4994400000000221E-3</v>
      </c>
      <c r="L66" s="656"/>
      <c r="M66" s="295"/>
      <c r="N66" s="295"/>
      <c r="O66" s="295"/>
      <c r="P66" s="856">
        <f t="shared" ref="P66:P71" si="8">($P$64*G66)/100</f>
        <v>0.72577079999999983</v>
      </c>
      <c r="Q66" s="339"/>
    </row>
    <row r="67" spans="1:256" s="335" customFormat="1" ht="18">
      <c r="A67" s="680"/>
      <c r="B67" s="295" t="s">
        <v>308</v>
      </c>
      <c r="C67" s="637" t="s">
        <v>449</v>
      </c>
      <c r="D67" s="295"/>
      <c r="E67" s="295"/>
      <c r="F67" s="295"/>
      <c r="G67" s="656">
        <v>41.72</v>
      </c>
      <c r="H67" s="295" t="s">
        <v>259</v>
      </c>
      <c r="I67" s="295"/>
      <c r="J67" s="320"/>
      <c r="K67" s="870">
        <f t="shared" si="7"/>
        <v>9.0115200000000298E-3</v>
      </c>
      <c r="L67" s="656"/>
      <c r="M67" s="12"/>
      <c r="N67" s="295"/>
      <c r="O67" s="295"/>
      <c r="P67" s="856">
        <f t="shared" si="8"/>
        <v>1.0062863999999998</v>
      </c>
      <c r="Q67" s="339"/>
    </row>
    <row r="68" spans="1:256" s="335" customFormat="1" ht="18">
      <c r="A68" s="680"/>
      <c r="B68" s="295" t="s">
        <v>309</v>
      </c>
      <c r="C68" s="637" t="s">
        <v>449</v>
      </c>
      <c r="D68" s="295"/>
      <c r="E68" s="295"/>
      <c r="F68" s="295"/>
      <c r="G68" s="656">
        <v>23.33</v>
      </c>
      <c r="H68" s="295" t="s">
        <v>259</v>
      </c>
      <c r="I68" s="295"/>
      <c r="J68" s="320"/>
      <c r="K68" s="870">
        <f t="shared" si="7"/>
        <v>5.0392800000000175E-3</v>
      </c>
      <c r="L68" s="656"/>
      <c r="M68" s="295"/>
      <c r="N68" s="295"/>
      <c r="O68" s="295"/>
      <c r="P68" s="856">
        <f t="shared" si="8"/>
        <v>0.56271959999999988</v>
      </c>
      <c r="Q68" s="339"/>
    </row>
    <row r="69" spans="1:256" s="335" customFormat="1" ht="18">
      <c r="A69" s="680"/>
      <c r="B69" s="295" t="s">
        <v>310</v>
      </c>
      <c r="C69" s="637" t="s">
        <v>449</v>
      </c>
      <c r="D69" s="295"/>
      <c r="E69" s="295"/>
      <c r="F69" s="295"/>
      <c r="G69" s="656">
        <v>4.8600000000000003</v>
      </c>
      <c r="H69" s="295" t="s">
        <v>259</v>
      </c>
      <c r="I69" s="295"/>
      <c r="J69" s="320"/>
      <c r="K69" s="870">
        <f t="shared" si="7"/>
        <v>1.0497600000000035E-3</v>
      </c>
      <c r="L69" s="656"/>
      <c r="M69" s="295"/>
      <c r="N69" s="295"/>
      <c r="O69" s="295"/>
      <c r="P69" s="856">
        <f t="shared" si="8"/>
        <v>0.11722319999999999</v>
      </c>
      <c r="Q69" s="339"/>
    </row>
    <row r="70" spans="1:256" s="335" customFormat="1" ht="18">
      <c r="A70" s="680"/>
      <c r="B70" s="295" t="s">
        <v>311</v>
      </c>
      <c r="C70" s="637" t="s">
        <v>449</v>
      </c>
      <c r="D70" s="295"/>
      <c r="E70" s="295"/>
      <c r="F70" s="295"/>
      <c r="G70" s="656">
        <v>0</v>
      </c>
      <c r="H70" s="295" t="s">
        <v>259</v>
      </c>
      <c r="I70" s="295"/>
      <c r="J70" s="320"/>
      <c r="K70" s="870">
        <f t="shared" si="7"/>
        <v>0</v>
      </c>
      <c r="L70" s="656"/>
      <c r="M70" s="295"/>
      <c r="N70" s="295"/>
      <c r="O70" s="295"/>
      <c r="P70" s="856">
        <f t="shared" si="8"/>
        <v>0</v>
      </c>
      <c r="Q70" s="339"/>
    </row>
    <row r="71" spans="1:256" s="335" customFormat="1" ht="18.75" thickBot="1">
      <c r="A71" s="681"/>
      <c r="B71" s="648" t="s">
        <v>412</v>
      </c>
      <c r="C71" s="649" t="s">
        <v>449</v>
      </c>
      <c r="D71" s="37"/>
      <c r="E71" s="37"/>
      <c r="F71" s="650"/>
      <c r="G71" s="659">
        <v>0</v>
      </c>
      <c r="H71" s="648" t="s">
        <v>259</v>
      </c>
      <c r="I71" s="37"/>
      <c r="J71" s="651"/>
      <c r="K71" s="871">
        <f t="shared" si="7"/>
        <v>0</v>
      </c>
      <c r="L71" s="659"/>
      <c r="M71" s="37"/>
      <c r="N71" s="37"/>
      <c r="O71" s="37"/>
      <c r="P71" s="857">
        <f t="shared" si="8"/>
        <v>0</v>
      </c>
      <c r="Q71" s="692"/>
    </row>
    <row r="72" spans="1:256" s="335" customFormat="1" ht="18.75" thickBot="1">
      <c r="A72" s="680"/>
      <c r="B72" s="295"/>
      <c r="C72" s="637"/>
      <c r="D72" s="12"/>
      <c r="E72" s="12"/>
      <c r="F72" s="638"/>
      <c r="G72" s="713"/>
      <c r="H72" s="295"/>
      <c r="I72" s="12"/>
      <c r="J72" s="639"/>
      <c r="K72" s="872"/>
      <c r="L72" s="663"/>
      <c r="M72" s="12"/>
      <c r="N72" s="12"/>
      <c r="O72" s="12"/>
      <c r="P72" s="858"/>
      <c r="Q72" s="501"/>
    </row>
    <row r="73" spans="1:256" s="391" customFormat="1" ht="19.5">
      <c r="A73" s="678" t="s">
        <v>465</v>
      </c>
      <c r="B73" s="677" t="s">
        <v>466</v>
      </c>
      <c r="C73" s="669"/>
      <c r="D73" s="670"/>
      <c r="E73" s="670"/>
      <c r="F73" s="669"/>
      <c r="G73" s="253"/>
      <c r="H73" s="672"/>
      <c r="I73" s="673"/>
      <c r="J73" s="673"/>
      <c r="K73" s="873"/>
      <c r="L73" s="653"/>
      <c r="M73" s="671"/>
      <c r="N73" s="673"/>
      <c r="O73" s="673"/>
      <c r="P73" s="859"/>
      <c r="Q73" s="691"/>
    </row>
    <row r="74" spans="1:256" s="391" customFormat="1" ht="18">
      <c r="A74" s="680" t="s">
        <v>256</v>
      </c>
      <c r="B74" s="295" t="s">
        <v>257</v>
      </c>
      <c r="C74" s="387"/>
      <c r="D74" s="295"/>
      <c r="E74" s="295"/>
      <c r="F74" s="226" t="s">
        <v>446</v>
      </c>
      <c r="G74" s="656"/>
      <c r="H74" s="295"/>
      <c r="I74" s="295"/>
      <c r="J74" s="320"/>
      <c r="K74" s="865">
        <f t="shared" ref="K74:K79" si="9">SUM(K18,K30,K45,K56,K66)</f>
        <v>0.42082662300000001</v>
      </c>
      <c r="L74" s="656"/>
      <c r="M74" s="295"/>
      <c r="N74" s="295"/>
      <c r="O74" s="295"/>
      <c r="P74" s="852">
        <f t="shared" ref="P74:P79" si="10">SUM(P18,P30,P45,P56,P66)</f>
        <v>1.3030134749999998</v>
      </c>
      <c r="Q74" s="339"/>
      <c r="R74" s="326"/>
      <c r="S74" s="327"/>
      <c r="T74" s="326"/>
      <c r="U74" s="326"/>
      <c r="V74" s="326"/>
      <c r="W74" s="143"/>
      <c r="X74" s="326"/>
      <c r="Y74" s="326"/>
      <c r="Z74" s="328"/>
      <c r="AA74" s="326"/>
      <c r="AB74" s="326"/>
      <c r="AC74" s="326"/>
      <c r="AD74" s="326"/>
      <c r="AE74" s="326"/>
      <c r="AF74" s="326"/>
      <c r="AG74" s="325"/>
      <c r="AH74" s="326"/>
      <c r="AI74" s="327"/>
      <c r="AJ74" s="326"/>
      <c r="AK74" s="326"/>
      <c r="AL74" s="326"/>
      <c r="AM74" s="143"/>
      <c r="AN74" s="326"/>
      <c r="AO74" s="326"/>
      <c r="AP74" s="328"/>
      <c r="AQ74" s="326"/>
      <c r="AR74" s="326"/>
      <c r="AS74" s="326"/>
      <c r="AT74" s="326"/>
      <c r="AU74" s="326"/>
      <c r="AV74" s="326"/>
      <c r="AW74" s="325"/>
      <c r="AX74" s="326"/>
      <c r="AY74" s="327"/>
      <c r="AZ74" s="326"/>
      <c r="BA74" s="326"/>
      <c r="BB74" s="326"/>
      <c r="BC74" s="143"/>
      <c r="BD74" s="326"/>
      <c r="BE74" s="326"/>
      <c r="BF74" s="328"/>
      <c r="BG74" s="326"/>
      <c r="BH74" s="326"/>
      <c r="BI74" s="326"/>
      <c r="BJ74" s="326"/>
      <c r="BK74" s="326"/>
      <c r="BL74" s="326"/>
      <c r="BM74" s="325"/>
      <c r="BN74" s="326"/>
      <c r="BO74" s="327"/>
      <c r="BP74" s="326"/>
      <c r="BQ74" s="326"/>
      <c r="BR74" s="326"/>
      <c r="BS74" s="143"/>
      <c r="BT74" s="326"/>
      <c r="BU74" s="326"/>
      <c r="BV74" s="328"/>
      <c r="BW74" s="326"/>
      <c r="BX74" s="326"/>
      <c r="BY74" s="326"/>
      <c r="BZ74" s="326"/>
      <c r="CA74" s="326"/>
      <c r="CB74" s="326"/>
      <c r="CC74" s="325"/>
      <c r="CD74" s="326"/>
      <c r="CE74" s="327"/>
      <c r="CF74" s="326"/>
      <c r="CG74" s="326"/>
      <c r="CH74" s="326"/>
      <c r="CI74" s="143"/>
      <c r="CJ74" s="326"/>
      <c r="CK74" s="326"/>
      <c r="CL74" s="328"/>
      <c r="CM74" s="326"/>
      <c r="CN74" s="326"/>
      <c r="CO74" s="326"/>
      <c r="CP74" s="326"/>
      <c r="CQ74" s="326"/>
      <c r="CR74" s="326"/>
      <c r="CS74" s="325"/>
      <c r="CT74" s="326"/>
      <c r="CU74" s="327"/>
      <c r="CV74" s="326"/>
      <c r="CW74" s="326"/>
      <c r="CX74" s="326"/>
      <c r="CY74" s="143"/>
      <c r="CZ74" s="326"/>
      <c r="DA74" s="326"/>
      <c r="DB74" s="328"/>
      <c r="DC74" s="326"/>
      <c r="DD74" s="326"/>
      <c r="DE74" s="326"/>
      <c r="DF74" s="326"/>
      <c r="DG74" s="326"/>
      <c r="DH74" s="326"/>
      <c r="DI74" s="325"/>
      <c r="DJ74" s="326"/>
      <c r="DK74" s="327"/>
      <c r="DL74" s="326"/>
      <c r="DM74" s="326"/>
      <c r="DN74" s="326"/>
      <c r="DO74" s="143"/>
      <c r="DP74" s="326"/>
      <c r="DQ74" s="326"/>
      <c r="DR74" s="328"/>
      <c r="DS74" s="326"/>
      <c r="DT74" s="326"/>
      <c r="DU74" s="326"/>
      <c r="DV74" s="326"/>
      <c r="DW74" s="326"/>
      <c r="DX74" s="326"/>
      <c r="DY74" s="325"/>
      <c r="DZ74" s="326"/>
      <c r="EA74" s="327"/>
      <c r="EB74" s="326"/>
      <c r="EC74" s="326"/>
      <c r="ED74" s="326"/>
      <c r="EE74" s="143"/>
      <c r="EF74" s="326"/>
      <c r="EG74" s="326"/>
      <c r="EH74" s="328"/>
      <c r="EI74" s="326"/>
      <c r="EJ74" s="326"/>
      <c r="EK74" s="326"/>
      <c r="EL74" s="326"/>
      <c r="EM74" s="326"/>
      <c r="EN74" s="326"/>
      <c r="EO74" s="325"/>
      <c r="EP74" s="326"/>
      <c r="EQ74" s="327"/>
      <c r="ER74" s="326"/>
      <c r="ES74" s="326"/>
      <c r="ET74" s="326"/>
      <c r="EU74" s="143"/>
      <c r="EV74" s="326"/>
      <c r="EW74" s="326"/>
      <c r="EX74" s="328"/>
      <c r="EY74" s="326"/>
      <c r="EZ74" s="326"/>
      <c r="FA74" s="326"/>
      <c r="FB74" s="326"/>
      <c r="FC74" s="326"/>
      <c r="FD74" s="326"/>
      <c r="FE74" s="325"/>
      <c r="FF74" s="326"/>
      <c r="FG74" s="327"/>
      <c r="FH74" s="326"/>
      <c r="FI74" s="326"/>
      <c r="FJ74" s="326"/>
      <c r="FK74" s="143"/>
      <c r="FL74" s="326"/>
      <c r="FM74" s="326"/>
      <c r="FN74" s="328"/>
      <c r="FO74" s="326"/>
      <c r="FP74" s="326"/>
      <c r="FQ74" s="326"/>
      <c r="FR74" s="326"/>
      <c r="FS74" s="326"/>
      <c r="FT74" s="326"/>
      <c r="FU74" s="325"/>
      <c r="FV74" s="326"/>
      <c r="FW74" s="327"/>
      <c r="FX74" s="326"/>
      <c r="FY74" s="326"/>
      <c r="FZ74" s="326"/>
      <c r="GA74" s="143"/>
      <c r="GB74" s="326"/>
      <c r="GC74" s="326"/>
      <c r="GD74" s="328"/>
      <c r="GE74" s="326"/>
      <c r="GF74" s="326"/>
      <c r="GG74" s="326"/>
      <c r="GH74" s="326"/>
      <c r="GI74" s="326"/>
      <c r="GJ74" s="326"/>
      <c r="GK74" s="325"/>
      <c r="GL74" s="326"/>
      <c r="GM74" s="327"/>
      <c r="GN74" s="326"/>
      <c r="GO74" s="326"/>
      <c r="GP74" s="326"/>
      <c r="GQ74" s="143"/>
      <c r="GR74" s="326"/>
      <c r="GS74" s="326"/>
      <c r="GT74" s="328"/>
      <c r="GU74" s="326"/>
      <c r="GV74" s="326"/>
      <c r="GW74" s="326"/>
      <c r="GX74" s="326"/>
      <c r="GY74" s="326"/>
      <c r="GZ74" s="326"/>
      <c r="HA74" s="325"/>
      <c r="HB74" s="326"/>
      <c r="HC74" s="327"/>
      <c r="HD74" s="326"/>
      <c r="HE74" s="326"/>
      <c r="HF74" s="326"/>
      <c r="HG74" s="143"/>
      <c r="HH74" s="326"/>
      <c r="HI74" s="326"/>
      <c r="HJ74" s="328"/>
      <c r="HK74" s="326"/>
      <c r="HL74" s="326"/>
      <c r="HM74" s="326"/>
      <c r="HN74" s="326"/>
      <c r="HO74" s="326"/>
      <c r="HP74" s="326"/>
      <c r="HQ74" s="325"/>
      <c r="HR74" s="326"/>
      <c r="HS74" s="327"/>
      <c r="HT74" s="326"/>
      <c r="HU74" s="326"/>
      <c r="HV74" s="326"/>
      <c r="HW74" s="143"/>
      <c r="HX74" s="326"/>
      <c r="HY74" s="326"/>
      <c r="HZ74" s="328"/>
      <c r="IA74" s="326"/>
      <c r="IB74" s="326"/>
      <c r="IC74" s="326"/>
      <c r="ID74" s="326"/>
      <c r="IE74" s="326"/>
      <c r="IF74" s="326"/>
      <c r="IG74" s="325"/>
      <c r="IH74" s="326"/>
      <c r="II74" s="327"/>
      <c r="IJ74" s="326"/>
      <c r="IK74" s="326"/>
      <c r="IL74" s="326"/>
      <c r="IM74" s="143"/>
      <c r="IN74" s="326"/>
      <c r="IO74" s="326"/>
      <c r="IP74" s="328"/>
      <c r="IQ74" s="326"/>
      <c r="IR74" s="326"/>
      <c r="IS74" s="326"/>
      <c r="IT74" s="326"/>
      <c r="IU74" s="326"/>
      <c r="IV74" s="326"/>
    </row>
    <row r="75" spans="1:256" s="391" customFormat="1" ht="18">
      <c r="A75" s="680" t="s">
        <v>260</v>
      </c>
      <c r="B75" s="295" t="s">
        <v>308</v>
      </c>
      <c r="C75" s="387"/>
      <c r="D75" s="295"/>
      <c r="E75" s="295"/>
      <c r="F75" s="226" t="s">
        <v>446</v>
      </c>
      <c r="G75" s="656"/>
      <c r="H75" s="295"/>
      <c r="I75" s="295"/>
      <c r="J75" s="320"/>
      <c r="K75" s="865">
        <f t="shared" si="9"/>
        <v>0.63037961660000008</v>
      </c>
      <c r="L75" s="656"/>
      <c r="M75" s="12"/>
      <c r="N75" s="295"/>
      <c r="O75" s="295"/>
      <c r="P75" s="852">
        <f t="shared" si="10"/>
        <v>1.8387090749999997</v>
      </c>
      <c r="Q75" s="339"/>
      <c r="R75" s="326"/>
      <c r="S75" s="327"/>
      <c r="T75" s="326"/>
      <c r="U75" s="326"/>
      <c r="V75" s="326"/>
      <c r="W75" s="143"/>
      <c r="X75" s="326"/>
      <c r="Y75" s="326"/>
      <c r="Z75" s="328"/>
      <c r="AA75" s="326"/>
      <c r="AB75" s="326"/>
      <c r="AC75"/>
      <c r="AD75" s="326"/>
      <c r="AE75" s="326"/>
      <c r="AF75" s="326"/>
      <c r="AG75" s="325"/>
      <c r="AH75" s="326"/>
      <c r="AI75" s="327"/>
      <c r="AJ75" s="326"/>
      <c r="AK75" s="326"/>
      <c r="AL75" s="326"/>
      <c r="AM75" s="143"/>
      <c r="AN75" s="326"/>
      <c r="AO75" s="326"/>
      <c r="AP75" s="328"/>
      <c r="AQ75" s="326"/>
      <c r="AR75" s="326"/>
      <c r="AS75"/>
      <c r="AT75" s="326"/>
      <c r="AU75" s="326"/>
      <c r="AV75" s="326"/>
      <c r="AW75" s="325"/>
      <c r="AX75" s="326"/>
      <c r="AY75" s="327"/>
      <c r="AZ75" s="326"/>
      <c r="BA75" s="326"/>
      <c r="BB75" s="326"/>
      <c r="BC75" s="143"/>
      <c r="BD75" s="326"/>
      <c r="BE75" s="326"/>
      <c r="BF75" s="328"/>
      <c r="BG75" s="326"/>
      <c r="BH75" s="326"/>
      <c r="BI75"/>
      <c r="BJ75" s="326"/>
      <c r="BK75" s="326"/>
      <c r="BL75" s="326"/>
      <c r="BM75" s="325"/>
      <c r="BN75" s="326"/>
      <c r="BO75" s="327"/>
      <c r="BP75" s="326"/>
      <c r="BQ75" s="326"/>
      <c r="BR75" s="326"/>
      <c r="BS75" s="143"/>
      <c r="BT75" s="326"/>
      <c r="BU75" s="326"/>
      <c r="BV75" s="328"/>
      <c r="BW75" s="326"/>
      <c r="BX75" s="326"/>
      <c r="BY75"/>
      <c r="BZ75" s="326"/>
      <c r="CA75" s="326"/>
      <c r="CB75" s="326"/>
      <c r="CC75" s="325"/>
      <c r="CD75" s="326"/>
      <c r="CE75" s="327"/>
      <c r="CF75" s="326"/>
      <c r="CG75" s="326"/>
      <c r="CH75" s="326"/>
      <c r="CI75" s="143"/>
      <c r="CJ75" s="326"/>
      <c r="CK75" s="326"/>
      <c r="CL75" s="328"/>
      <c r="CM75" s="326"/>
      <c r="CN75" s="326"/>
      <c r="CO75"/>
      <c r="CP75" s="326"/>
      <c r="CQ75" s="326"/>
      <c r="CR75" s="326"/>
      <c r="CS75" s="325"/>
      <c r="CT75" s="326"/>
      <c r="CU75" s="327"/>
      <c r="CV75" s="326"/>
      <c r="CW75" s="326"/>
      <c r="CX75" s="326"/>
      <c r="CY75" s="143"/>
      <c r="CZ75" s="326"/>
      <c r="DA75" s="326"/>
      <c r="DB75" s="328"/>
      <c r="DC75" s="326"/>
      <c r="DD75" s="326"/>
      <c r="DE75"/>
      <c r="DF75" s="326"/>
      <c r="DG75" s="326"/>
      <c r="DH75" s="326"/>
      <c r="DI75" s="325"/>
      <c r="DJ75" s="326"/>
      <c r="DK75" s="327"/>
      <c r="DL75" s="326"/>
      <c r="DM75" s="326"/>
      <c r="DN75" s="326"/>
      <c r="DO75" s="143"/>
      <c r="DP75" s="326"/>
      <c r="DQ75" s="326"/>
      <c r="DR75" s="328"/>
      <c r="DS75" s="326"/>
      <c r="DT75" s="326"/>
      <c r="DU75"/>
      <c r="DV75" s="326"/>
      <c r="DW75" s="326"/>
      <c r="DX75" s="326"/>
      <c r="DY75" s="325"/>
      <c r="DZ75" s="326"/>
      <c r="EA75" s="327"/>
      <c r="EB75" s="326"/>
      <c r="EC75" s="326"/>
      <c r="ED75" s="326"/>
      <c r="EE75" s="143"/>
      <c r="EF75" s="326"/>
      <c r="EG75" s="326"/>
      <c r="EH75" s="328"/>
      <c r="EI75" s="326"/>
      <c r="EJ75" s="326"/>
      <c r="EK75"/>
      <c r="EL75" s="326"/>
      <c r="EM75" s="326"/>
      <c r="EN75" s="326"/>
      <c r="EO75" s="325"/>
      <c r="EP75" s="326"/>
      <c r="EQ75" s="327"/>
      <c r="ER75" s="326"/>
      <c r="ES75" s="326"/>
      <c r="ET75" s="326"/>
      <c r="EU75" s="143"/>
      <c r="EV75" s="326"/>
      <c r="EW75" s="326"/>
      <c r="EX75" s="328"/>
      <c r="EY75" s="326"/>
      <c r="EZ75" s="326"/>
      <c r="FA75"/>
      <c r="FB75" s="326"/>
      <c r="FC75" s="326"/>
      <c r="FD75" s="326"/>
      <c r="FE75" s="325"/>
      <c r="FF75" s="326"/>
      <c r="FG75" s="327"/>
      <c r="FH75" s="326"/>
      <c r="FI75" s="326"/>
      <c r="FJ75" s="326"/>
      <c r="FK75" s="143"/>
      <c r="FL75" s="326"/>
      <c r="FM75" s="326"/>
      <c r="FN75" s="328"/>
      <c r="FO75" s="326"/>
      <c r="FP75" s="326"/>
      <c r="FQ75"/>
      <c r="FR75" s="326"/>
      <c r="FS75" s="326"/>
      <c r="FT75" s="326"/>
      <c r="FU75" s="325"/>
      <c r="FV75" s="326"/>
      <c r="FW75" s="327"/>
      <c r="FX75" s="326"/>
      <c r="FY75" s="326"/>
      <c r="FZ75" s="326"/>
      <c r="GA75" s="143"/>
      <c r="GB75" s="326"/>
      <c r="GC75" s="326"/>
      <c r="GD75" s="328"/>
      <c r="GE75" s="326"/>
      <c r="GF75" s="326"/>
      <c r="GG75"/>
      <c r="GH75" s="326"/>
      <c r="GI75" s="326"/>
      <c r="GJ75" s="326"/>
      <c r="GK75" s="325"/>
      <c r="GL75" s="326"/>
      <c r="GM75" s="327"/>
      <c r="GN75" s="326"/>
      <c r="GO75" s="326"/>
      <c r="GP75" s="326"/>
      <c r="GQ75" s="143"/>
      <c r="GR75" s="326"/>
      <c r="GS75" s="326"/>
      <c r="GT75" s="328"/>
      <c r="GU75" s="326"/>
      <c r="GV75" s="326"/>
      <c r="GW75"/>
      <c r="GX75" s="326"/>
      <c r="GY75" s="326"/>
      <c r="GZ75" s="326"/>
      <c r="HA75" s="325"/>
      <c r="HB75" s="326"/>
      <c r="HC75" s="327"/>
      <c r="HD75" s="326"/>
      <c r="HE75" s="326"/>
      <c r="HF75" s="326"/>
      <c r="HG75" s="143"/>
      <c r="HH75" s="326"/>
      <c r="HI75" s="326"/>
      <c r="HJ75" s="328"/>
      <c r="HK75" s="326"/>
      <c r="HL75" s="326"/>
      <c r="HM75"/>
      <c r="HN75" s="326"/>
      <c r="HO75" s="326"/>
      <c r="HP75" s="326"/>
      <c r="HQ75" s="325"/>
      <c r="HR75" s="326"/>
      <c r="HS75" s="327"/>
      <c r="HT75" s="326"/>
      <c r="HU75" s="326"/>
      <c r="HV75" s="326"/>
      <c r="HW75" s="143"/>
      <c r="HX75" s="326"/>
      <c r="HY75" s="326"/>
      <c r="HZ75" s="328"/>
      <c r="IA75" s="326"/>
      <c r="IB75" s="326"/>
      <c r="IC75"/>
      <c r="ID75" s="326"/>
      <c r="IE75" s="326"/>
      <c r="IF75" s="326"/>
      <c r="IG75" s="325"/>
      <c r="IH75" s="326"/>
      <c r="II75" s="327"/>
      <c r="IJ75" s="326"/>
      <c r="IK75" s="326"/>
      <c r="IL75" s="326"/>
      <c r="IM75" s="143"/>
      <c r="IN75" s="326"/>
      <c r="IO75" s="326"/>
      <c r="IP75" s="328"/>
      <c r="IQ75" s="326"/>
      <c r="IR75" s="326"/>
      <c r="IS75"/>
      <c r="IT75" s="326"/>
      <c r="IU75" s="326"/>
      <c r="IV75" s="326"/>
    </row>
    <row r="76" spans="1:256" s="391" customFormat="1" ht="18">
      <c r="A76" s="680" t="s">
        <v>261</v>
      </c>
      <c r="B76" s="295" t="s">
        <v>309</v>
      </c>
      <c r="C76" s="387"/>
      <c r="D76" s="295"/>
      <c r="E76" s="295"/>
      <c r="F76" s="226" t="s">
        <v>446</v>
      </c>
      <c r="G76" s="656"/>
      <c r="H76" s="295"/>
      <c r="I76" s="295"/>
      <c r="J76" s="320"/>
      <c r="K76" s="865">
        <f t="shared" si="9"/>
        <v>0.310683235</v>
      </c>
      <c r="L76" s="656"/>
      <c r="M76" s="295"/>
      <c r="N76" s="295"/>
      <c r="O76" s="295"/>
      <c r="P76" s="852">
        <f t="shared" si="10"/>
        <v>1.0369629999999999</v>
      </c>
      <c r="Q76" s="339"/>
      <c r="R76" s="326"/>
      <c r="S76" s="327"/>
      <c r="T76" s="326"/>
      <c r="U76" s="326"/>
      <c r="V76" s="326"/>
      <c r="W76" s="143"/>
      <c r="X76" s="326"/>
      <c r="Y76" s="326"/>
      <c r="Z76" s="328"/>
      <c r="AA76" s="326"/>
      <c r="AB76" s="326"/>
      <c r="AC76" s="326"/>
      <c r="AD76" s="326"/>
      <c r="AE76" s="326"/>
      <c r="AF76" s="326"/>
      <c r="AG76" s="325"/>
      <c r="AH76" s="326"/>
      <c r="AI76" s="327"/>
      <c r="AJ76" s="326"/>
      <c r="AK76" s="326"/>
      <c r="AL76" s="326"/>
      <c r="AM76" s="143"/>
      <c r="AN76" s="326"/>
      <c r="AO76" s="326"/>
      <c r="AP76" s="328"/>
      <c r="AQ76" s="326"/>
      <c r="AR76" s="326"/>
      <c r="AS76" s="326"/>
      <c r="AT76" s="326"/>
      <c r="AU76" s="326"/>
      <c r="AV76" s="326"/>
      <c r="AW76" s="325"/>
      <c r="AX76" s="326"/>
      <c r="AY76" s="327"/>
      <c r="AZ76" s="326"/>
      <c r="BA76" s="326"/>
      <c r="BB76" s="326"/>
      <c r="BC76" s="143"/>
      <c r="BD76" s="326"/>
      <c r="BE76" s="326"/>
      <c r="BF76" s="328"/>
      <c r="BG76" s="326"/>
      <c r="BH76" s="326"/>
      <c r="BI76" s="326"/>
      <c r="BJ76" s="326"/>
      <c r="BK76" s="326"/>
      <c r="BL76" s="326"/>
      <c r="BM76" s="325"/>
      <c r="BN76" s="326"/>
      <c r="BO76" s="327"/>
      <c r="BP76" s="326"/>
      <c r="BQ76" s="326"/>
      <c r="BR76" s="326"/>
      <c r="BS76" s="143"/>
      <c r="BT76" s="326"/>
      <c r="BU76" s="326"/>
      <c r="BV76" s="328"/>
      <c r="BW76" s="326"/>
      <c r="BX76" s="326"/>
      <c r="BY76" s="326"/>
      <c r="BZ76" s="326"/>
      <c r="CA76" s="326"/>
      <c r="CB76" s="326"/>
      <c r="CC76" s="325"/>
      <c r="CD76" s="326"/>
      <c r="CE76" s="327"/>
      <c r="CF76" s="326"/>
      <c r="CG76" s="326"/>
      <c r="CH76" s="326"/>
      <c r="CI76" s="143"/>
      <c r="CJ76" s="326"/>
      <c r="CK76" s="326"/>
      <c r="CL76" s="328"/>
      <c r="CM76" s="326"/>
      <c r="CN76" s="326"/>
      <c r="CO76" s="326"/>
      <c r="CP76" s="326"/>
      <c r="CQ76" s="326"/>
      <c r="CR76" s="326"/>
      <c r="CS76" s="325"/>
      <c r="CT76" s="326"/>
      <c r="CU76" s="327"/>
      <c r="CV76" s="326"/>
      <c r="CW76" s="326"/>
      <c r="CX76" s="326"/>
      <c r="CY76" s="143"/>
      <c r="CZ76" s="326"/>
      <c r="DA76" s="326"/>
      <c r="DB76" s="328"/>
      <c r="DC76" s="326"/>
      <c r="DD76" s="326"/>
      <c r="DE76" s="326"/>
      <c r="DF76" s="326"/>
      <c r="DG76" s="326"/>
      <c r="DH76" s="326"/>
      <c r="DI76" s="325"/>
      <c r="DJ76" s="326"/>
      <c r="DK76" s="327"/>
      <c r="DL76" s="326"/>
      <c r="DM76" s="326"/>
      <c r="DN76" s="326"/>
      <c r="DO76" s="143"/>
      <c r="DP76" s="326"/>
      <c r="DQ76" s="326"/>
      <c r="DR76" s="328"/>
      <c r="DS76" s="326"/>
      <c r="DT76" s="326"/>
      <c r="DU76" s="326"/>
      <c r="DV76" s="326"/>
      <c r="DW76" s="326"/>
      <c r="DX76" s="326"/>
      <c r="DY76" s="325"/>
      <c r="DZ76" s="326"/>
      <c r="EA76" s="327"/>
      <c r="EB76" s="326"/>
      <c r="EC76" s="326"/>
      <c r="ED76" s="326"/>
      <c r="EE76" s="143"/>
      <c r="EF76" s="326"/>
      <c r="EG76" s="326"/>
      <c r="EH76" s="328"/>
      <c r="EI76" s="326"/>
      <c r="EJ76" s="326"/>
      <c r="EK76" s="326"/>
      <c r="EL76" s="326"/>
      <c r="EM76" s="326"/>
      <c r="EN76" s="326"/>
      <c r="EO76" s="325"/>
      <c r="EP76" s="326"/>
      <c r="EQ76" s="327"/>
      <c r="ER76" s="326"/>
      <c r="ES76" s="326"/>
      <c r="ET76" s="326"/>
      <c r="EU76" s="143"/>
      <c r="EV76" s="326"/>
      <c r="EW76" s="326"/>
      <c r="EX76" s="328"/>
      <c r="EY76" s="326"/>
      <c r="EZ76" s="326"/>
      <c r="FA76" s="326"/>
      <c r="FB76" s="326"/>
      <c r="FC76" s="326"/>
      <c r="FD76" s="326"/>
      <c r="FE76" s="325"/>
      <c r="FF76" s="326"/>
      <c r="FG76" s="327"/>
      <c r="FH76" s="326"/>
      <c r="FI76" s="326"/>
      <c r="FJ76" s="326"/>
      <c r="FK76" s="143"/>
      <c r="FL76" s="326"/>
      <c r="FM76" s="326"/>
      <c r="FN76" s="328"/>
      <c r="FO76" s="326"/>
      <c r="FP76" s="326"/>
      <c r="FQ76" s="326"/>
      <c r="FR76" s="326"/>
      <c r="FS76" s="326"/>
      <c r="FT76" s="326"/>
      <c r="FU76" s="325"/>
      <c r="FV76" s="326"/>
      <c r="FW76" s="327"/>
      <c r="FX76" s="326"/>
      <c r="FY76" s="326"/>
      <c r="FZ76" s="326"/>
      <c r="GA76" s="143"/>
      <c r="GB76" s="326"/>
      <c r="GC76" s="326"/>
      <c r="GD76" s="328"/>
      <c r="GE76" s="326"/>
      <c r="GF76" s="326"/>
      <c r="GG76" s="326"/>
      <c r="GH76" s="326"/>
      <c r="GI76" s="326"/>
      <c r="GJ76" s="326"/>
      <c r="GK76" s="325"/>
      <c r="GL76" s="326"/>
      <c r="GM76" s="327"/>
      <c r="GN76" s="326"/>
      <c r="GO76" s="326"/>
      <c r="GP76" s="326"/>
      <c r="GQ76" s="143"/>
      <c r="GR76" s="326"/>
      <c r="GS76" s="326"/>
      <c r="GT76" s="328"/>
      <c r="GU76" s="326"/>
      <c r="GV76" s="326"/>
      <c r="GW76" s="326"/>
      <c r="GX76" s="326"/>
      <c r="GY76" s="326"/>
      <c r="GZ76" s="326"/>
      <c r="HA76" s="325"/>
      <c r="HB76" s="326"/>
      <c r="HC76" s="327"/>
      <c r="HD76" s="326"/>
      <c r="HE76" s="326"/>
      <c r="HF76" s="326"/>
      <c r="HG76" s="143"/>
      <c r="HH76" s="326"/>
      <c r="HI76" s="326"/>
      <c r="HJ76" s="328"/>
      <c r="HK76" s="326"/>
      <c r="HL76" s="326"/>
      <c r="HM76" s="326"/>
      <c r="HN76" s="326"/>
      <c r="HO76" s="326"/>
      <c r="HP76" s="326"/>
      <c r="HQ76" s="325"/>
      <c r="HR76" s="326"/>
      <c r="HS76" s="327"/>
      <c r="HT76" s="326"/>
      <c r="HU76" s="326"/>
      <c r="HV76" s="326"/>
      <c r="HW76" s="143"/>
      <c r="HX76" s="326"/>
      <c r="HY76" s="326"/>
      <c r="HZ76" s="328"/>
      <c r="IA76" s="326"/>
      <c r="IB76" s="326"/>
      <c r="IC76" s="326"/>
      <c r="ID76" s="326"/>
      <c r="IE76" s="326"/>
      <c r="IF76" s="326"/>
      <c r="IG76" s="325"/>
      <c r="IH76" s="326"/>
      <c r="II76" s="327"/>
      <c r="IJ76" s="326"/>
      <c r="IK76" s="326"/>
      <c r="IL76" s="326"/>
      <c r="IM76" s="143"/>
      <c r="IN76" s="326"/>
      <c r="IO76" s="326"/>
      <c r="IP76" s="328"/>
      <c r="IQ76" s="326"/>
      <c r="IR76" s="326"/>
      <c r="IS76" s="326"/>
      <c r="IT76" s="326"/>
      <c r="IU76" s="326"/>
      <c r="IV76" s="326"/>
    </row>
    <row r="77" spans="1:256" s="391" customFormat="1" ht="18">
      <c r="A77" s="680" t="s">
        <v>262</v>
      </c>
      <c r="B77" s="295" t="s">
        <v>310</v>
      </c>
      <c r="C77" s="387"/>
      <c r="D77" s="295"/>
      <c r="E77" s="295"/>
      <c r="F77" s="226" t="s">
        <v>446</v>
      </c>
      <c r="G77" s="656"/>
      <c r="H77" s="295"/>
      <c r="I77" s="295"/>
      <c r="J77" s="320"/>
      <c r="K77" s="865">
        <f t="shared" si="9"/>
        <v>-9.2577581200000023E-2</v>
      </c>
      <c r="L77" s="656"/>
      <c r="M77" s="295"/>
      <c r="N77" s="295"/>
      <c r="O77" s="295"/>
      <c r="P77" s="852">
        <f t="shared" si="10"/>
        <v>0.473762075</v>
      </c>
      <c r="Q77" s="339"/>
      <c r="R77" s="326"/>
      <c r="S77" s="327"/>
      <c r="T77" s="326"/>
      <c r="U77" s="326"/>
      <c r="V77" s="326"/>
      <c r="W77" s="143"/>
      <c r="X77" s="326"/>
      <c r="Y77" s="326"/>
      <c r="Z77" s="328"/>
      <c r="AA77" s="326"/>
      <c r="AB77" s="326"/>
      <c r="AC77" s="326"/>
      <c r="AD77" s="326"/>
      <c r="AE77" s="326"/>
      <c r="AF77" s="326"/>
      <c r="AG77" s="325"/>
      <c r="AH77" s="326"/>
      <c r="AI77" s="327"/>
      <c r="AJ77" s="326"/>
      <c r="AK77" s="326"/>
      <c r="AL77" s="326"/>
      <c r="AM77" s="143"/>
      <c r="AN77" s="326"/>
      <c r="AO77" s="326"/>
      <c r="AP77" s="328"/>
      <c r="AQ77" s="326"/>
      <c r="AR77" s="326"/>
      <c r="AS77" s="326"/>
      <c r="AT77" s="326"/>
      <c r="AU77" s="326"/>
      <c r="AV77" s="326"/>
      <c r="AW77" s="325"/>
      <c r="AX77" s="326"/>
      <c r="AY77" s="327"/>
      <c r="AZ77" s="326"/>
      <c r="BA77" s="326"/>
      <c r="BB77" s="326"/>
      <c r="BC77" s="143"/>
      <c r="BD77" s="326"/>
      <c r="BE77" s="326"/>
      <c r="BF77" s="328"/>
      <c r="BG77" s="326"/>
      <c r="BH77" s="326"/>
      <c r="BI77" s="326"/>
      <c r="BJ77" s="326"/>
      <c r="BK77" s="326"/>
      <c r="BL77" s="326"/>
      <c r="BM77" s="325"/>
      <c r="BN77" s="326"/>
      <c r="BO77" s="327"/>
      <c r="BP77" s="326"/>
      <c r="BQ77" s="326"/>
      <c r="BR77" s="326"/>
      <c r="BS77" s="143"/>
      <c r="BT77" s="326"/>
      <c r="BU77" s="326"/>
      <c r="BV77" s="328"/>
      <c r="BW77" s="326"/>
      <c r="BX77" s="326"/>
      <c r="BY77" s="326"/>
      <c r="BZ77" s="326"/>
      <c r="CA77" s="326"/>
      <c r="CB77" s="326"/>
      <c r="CC77" s="325"/>
      <c r="CD77" s="326"/>
      <c r="CE77" s="327"/>
      <c r="CF77" s="326"/>
      <c r="CG77" s="326"/>
      <c r="CH77" s="326"/>
      <c r="CI77" s="143"/>
      <c r="CJ77" s="326"/>
      <c r="CK77" s="326"/>
      <c r="CL77" s="328"/>
      <c r="CM77" s="326"/>
      <c r="CN77" s="326"/>
      <c r="CO77" s="326"/>
      <c r="CP77" s="326"/>
      <c r="CQ77" s="326"/>
      <c r="CR77" s="326"/>
      <c r="CS77" s="325"/>
      <c r="CT77" s="326"/>
      <c r="CU77" s="327"/>
      <c r="CV77" s="326"/>
      <c r="CW77" s="326"/>
      <c r="CX77" s="326"/>
      <c r="CY77" s="143"/>
      <c r="CZ77" s="326"/>
      <c r="DA77" s="326"/>
      <c r="DB77" s="328"/>
      <c r="DC77" s="326"/>
      <c r="DD77" s="326"/>
      <c r="DE77" s="326"/>
      <c r="DF77" s="326"/>
      <c r="DG77" s="326"/>
      <c r="DH77" s="326"/>
      <c r="DI77" s="325"/>
      <c r="DJ77" s="326"/>
      <c r="DK77" s="327"/>
      <c r="DL77" s="326"/>
      <c r="DM77" s="326"/>
      <c r="DN77" s="326"/>
      <c r="DO77" s="143"/>
      <c r="DP77" s="326"/>
      <c r="DQ77" s="326"/>
      <c r="DR77" s="328"/>
      <c r="DS77" s="326"/>
      <c r="DT77" s="326"/>
      <c r="DU77" s="326"/>
      <c r="DV77" s="326"/>
      <c r="DW77" s="326"/>
      <c r="DX77" s="326"/>
      <c r="DY77" s="325"/>
      <c r="DZ77" s="326"/>
      <c r="EA77" s="327"/>
      <c r="EB77" s="326"/>
      <c r="EC77" s="326"/>
      <c r="ED77" s="326"/>
      <c r="EE77" s="143"/>
      <c r="EF77" s="326"/>
      <c r="EG77" s="326"/>
      <c r="EH77" s="328"/>
      <c r="EI77" s="326"/>
      <c r="EJ77" s="326"/>
      <c r="EK77" s="326"/>
      <c r="EL77" s="326"/>
      <c r="EM77" s="326"/>
      <c r="EN77" s="326"/>
      <c r="EO77" s="325"/>
      <c r="EP77" s="326"/>
      <c r="EQ77" s="327"/>
      <c r="ER77" s="326"/>
      <c r="ES77" s="326"/>
      <c r="ET77" s="326"/>
      <c r="EU77" s="143"/>
      <c r="EV77" s="326"/>
      <c r="EW77" s="326"/>
      <c r="EX77" s="328"/>
      <c r="EY77" s="326"/>
      <c r="EZ77" s="326"/>
      <c r="FA77" s="326"/>
      <c r="FB77" s="326"/>
      <c r="FC77" s="326"/>
      <c r="FD77" s="326"/>
      <c r="FE77" s="325"/>
      <c r="FF77" s="326"/>
      <c r="FG77" s="327"/>
      <c r="FH77" s="326"/>
      <c r="FI77" s="326"/>
      <c r="FJ77" s="326"/>
      <c r="FK77" s="143"/>
      <c r="FL77" s="326"/>
      <c r="FM77" s="326"/>
      <c r="FN77" s="328"/>
      <c r="FO77" s="326"/>
      <c r="FP77" s="326"/>
      <c r="FQ77" s="326"/>
      <c r="FR77" s="326"/>
      <c r="FS77" s="326"/>
      <c r="FT77" s="326"/>
      <c r="FU77" s="325"/>
      <c r="FV77" s="326"/>
      <c r="FW77" s="327"/>
      <c r="FX77" s="326"/>
      <c r="FY77" s="326"/>
      <c r="FZ77" s="326"/>
      <c r="GA77" s="143"/>
      <c r="GB77" s="326"/>
      <c r="GC77" s="326"/>
      <c r="GD77" s="328"/>
      <c r="GE77" s="326"/>
      <c r="GF77" s="326"/>
      <c r="GG77" s="326"/>
      <c r="GH77" s="326"/>
      <c r="GI77" s="326"/>
      <c r="GJ77" s="326"/>
      <c r="GK77" s="325"/>
      <c r="GL77" s="326"/>
      <c r="GM77" s="327"/>
      <c r="GN77" s="326"/>
      <c r="GO77" s="326"/>
      <c r="GP77" s="326"/>
      <c r="GQ77" s="143"/>
      <c r="GR77" s="326"/>
      <c r="GS77" s="326"/>
      <c r="GT77" s="328"/>
      <c r="GU77" s="326"/>
      <c r="GV77" s="326"/>
      <c r="GW77" s="326"/>
      <c r="GX77" s="326"/>
      <c r="GY77" s="326"/>
      <c r="GZ77" s="326"/>
      <c r="HA77" s="325"/>
      <c r="HB77" s="326"/>
      <c r="HC77" s="327"/>
      <c r="HD77" s="326"/>
      <c r="HE77" s="326"/>
      <c r="HF77" s="326"/>
      <c r="HG77" s="143"/>
      <c r="HH77" s="326"/>
      <c r="HI77" s="326"/>
      <c r="HJ77" s="328"/>
      <c r="HK77" s="326"/>
      <c r="HL77" s="326"/>
      <c r="HM77" s="326"/>
      <c r="HN77" s="326"/>
      <c r="HO77" s="326"/>
      <c r="HP77" s="326"/>
      <c r="HQ77" s="325"/>
      <c r="HR77" s="326"/>
      <c r="HS77" s="327"/>
      <c r="HT77" s="326"/>
      <c r="HU77" s="326"/>
      <c r="HV77" s="326"/>
      <c r="HW77" s="143"/>
      <c r="HX77" s="326"/>
      <c r="HY77" s="326"/>
      <c r="HZ77" s="328"/>
      <c r="IA77" s="326"/>
      <c r="IB77" s="326"/>
      <c r="IC77" s="326"/>
      <c r="ID77" s="326"/>
      <c r="IE77" s="326"/>
      <c r="IF77" s="326"/>
      <c r="IG77" s="325"/>
      <c r="IH77" s="326"/>
      <c r="II77" s="327"/>
      <c r="IJ77" s="326"/>
      <c r="IK77" s="326"/>
      <c r="IL77" s="326"/>
      <c r="IM77" s="143"/>
      <c r="IN77" s="326"/>
      <c r="IO77" s="326"/>
      <c r="IP77" s="328"/>
      <c r="IQ77" s="326"/>
      <c r="IR77" s="326"/>
      <c r="IS77" s="326"/>
      <c r="IT77" s="326"/>
      <c r="IU77" s="326"/>
      <c r="IV77" s="326"/>
    </row>
    <row r="78" spans="1:256" s="391" customFormat="1" ht="18">
      <c r="A78" s="680" t="s">
        <v>263</v>
      </c>
      <c r="B78" s="295" t="s">
        <v>311</v>
      </c>
      <c r="C78" s="387"/>
      <c r="D78" s="295"/>
      <c r="E78" s="295"/>
      <c r="F78" s="226" t="s">
        <v>446</v>
      </c>
      <c r="G78" s="656"/>
      <c r="H78" s="295"/>
      <c r="I78" s="295"/>
      <c r="J78" s="320"/>
      <c r="K78" s="865">
        <f t="shared" si="9"/>
        <v>-2.5992175399999994E-2</v>
      </c>
      <c r="L78" s="656"/>
      <c r="M78" s="295"/>
      <c r="N78" s="295"/>
      <c r="O78" s="295"/>
      <c r="P78" s="852">
        <f t="shared" si="10"/>
        <v>5.7600299999999993E-2</v>
      </c>
      <c r="Q78" s="339"/>
      <c r="R78" s="326"/>
      <c r="S78" s="327"/>
      <c r="T78" s="326"/>
      <c r="U78" s="326"/>
      <c r="V78" s="326"/>
      <c r="W78" s="143"/>
      <c r="X78" s="326"/>
      <c r="Y78" s="326"/>
      <c r="Z78" s="328"/>
      <c r="AA78" s="326"/>
      <c r="AB78" s="326"/>
      <c r="AC78" s="326"/>
      <c r="AD78" s="326"/>
      <c r="AE78" s="326"/>
      <c r="AF78" s="326"/>
      <c r="AG78" s="325"/>
      <c r="AH78" s="326"/>
      <c r="AI78" s="327"/>
      <c r="AJ78" s="326"/>
      <c r="AK78" s="326"/>
      <c r="AL78" s="326"/>
      <c r="AM78" s="143"/>
      <c r="AN78" s="326"/>
      <c r="AO78" s="326"/>
      <c r="AP78" s="328"/>
      <c r="AQ78" s="326"/>
      <c r="AR78" s="326"/>
      <c r="AS78" s="326"/>
      <c r="AT78" s="326"/>
      <c r="AU78" s="326"/>
      <c r="AV78" s="326"/>
      <c r="AW78" s="325"/>
      <c r="AX78" s="326"/>
      <c r="AY78" s="327"/>
      <c r="AZ78" s="326"/>
      <c r="BA78" s="326"/>
      <c r="BB78" s="326"/>
      <c r="BC78" s="143"/>
      <c r="BD78" s="326"/>
      <c r="BE78" s="326"/>
      <c r="BF78" s="328"/>
      <c r="BG78" s="326"/>
      <c r="BH78" s="326"/>
      <c r="BI78" s="326"/>
      <c r="BJ78" s="326"/>
      <c r="BK78" s="326"/>
      <c r="BL78" s="326"/>
      <c r="BM78" s="325"/>
      <c r="BN78" s="326"/>
      <c r="BO78" s="327"/>
      <c r="BP78" s="326"/>
      <c r="BQ78" s="326"/>
      <c r="BR78" s="326"/>
      <c r="BS78" s="143"/>
      <c r="BT78" s="326"/>
      <c r="BU78" s="326"/>
      <c r="BV78" s="328"/>
      <c r="BW78" s="326"/>
      <c r="BX78" s="326"/>
      <c r="BY78" s="326"/>
      <c r="BZ78" s="326"/>
      <c r="CA78" s="326"/>
      <c r="CB78" s="326"/>
      <c r="CC78" s="325"/>
      <c r="CD78" s="326"/>
      <c r="CE78" s="327"/>
      <c r="CF78" s="326"/>
      <c r="CG78" s="326"/>
      <c r="CH78" s="326"/>
      <c r="CI78" s="143"/>
      <c r="CJ78" s="326"/>
      <c r="CK78" s="326"/>
      <c r="CL78" s="328"/>
      <c r="CM78" s="326"/>
      <c r="CN78" s="326"/>
      <c r="CO78" s="326"/>
      <c r="CP78" s="326"/>
      <c r="CQ78" s="326"/>
      <c r="CR78" s="326"/>
      <c r="CS78" s="325"/>
      <c r="CT78" s="326"/>
      <c r="CU78" s="327"/>
      <c r="CV78" s="326"/>
      <c r="CW78" s="326"/>
      <c r="CX78" s="326"/>
      <c r="CY78" s="143"/>
      <c r="CZ78" s="326"/>
      <c r="DA78" s="326"/>
      <c r="DB78" s="328"/>
      <c r="DC78" s="326"/>
      <c r="DD78" s="326"/>
      <c r="DE78" s="326"/>
      <c r="DF78" s="326"/>
      <c r="DG78" s="326"/>
      <c r="DH78" s="326"/>
      <c r="DI78" s="325"/>
      <c r="DJ78" s="326"/>
      <c r="DK78" s="327"/>
      <c r="DL78" s="326"/>
      <c r="DM78" s="326"/>
      <c r="DN78" s="326"/>
      <c r="DO78" s="143"/>
      <c r="DP78" s="326"/>
      <c r="DQ78" s="326"/>
      <c r="DR78" s="328"/>
      <c r="DS78" s="326"/>
      <c r="DT78" s="326"/>
      <c r="DU78" s="326"/>
      <c r="DV78" s="326"/>
      <c r="DW78" s="326"/>
      <c r="DX78" s="326"/>
      <c r="DY78" s="325"/>
      <c r="DZ78" s="326"/>
      <c r="EA78" s="327"/>
      <c r="EB78" s="326"/>
      <c r="EC78" s="326"/>
      <c r="ED78" s="326"/>
      <c r="EE78" s="143"/>
      <c r="EF78" s="326"/>
      <c r="EG78" s="326"/>
      <c r="EH78" s="328"/>
      <c r="EI78" s="326"/>
      <c r="EJ78" s="326"/>
      <c r="EK78" s="326"/>
      <c r="EL78" s="326"/>
      <c r="EM78" s="326"/>
      <c r="EN78" s="326"/>
      <c r="EO78" s="325"/>
      <c r="EP78" s="326"/>
      <c r="EQ78" s="327"/>
      <c r="ER78" s="326"/>
      <c r="ES78" s="326"/>
      <c r="ET78" s="326"/>
      <c r="EU78" s="143"/>
      <c r="EV78" s="326"/>
      <c r="EW78" s="326"/>
      <c r="EX78" s="328"/>
      <c r="EY78" s="326"/>
      <c r="EZ78" s="326"/>
      <c r="FA78" s="326"/>
      <c r="FB78" s="326"/>
      <c r="FC78" s="326"/>
      <c r="FD78" s="326"/>
      <c r="FE78" s="325"/>
      <c r="FF78" s="326"/>
      <c r="FG78" s="327"/>
      <c r="FH78" s="326"/>
      <c r="FI78" s="326"/>
      <c r="FJ78" s="326"/>
      <c r="FK78" s="143"/>
      <c r="FL78" s="326"/>
      <c r="FM78" s="326"/>
      <c r="FN78" s="328"/>
      <c r="FO78" s="326"/>
      <c r="FP78" s="326"/>
      <c r="FQ78" s="326"/>
      <c r="FR78" s="326"/>
      <c r="FS78" s="326"/>
      <c r="FT78" s="326"/>
      <c r="FU78" s="325"/>
      <c r="FV78" s="326"/>
      <c r="FW78" s="327"/>
      <c r="FX78" s="326"/>
      <c r="FY78" s="326"/>
      <c r="FZ78" s="326"/>
      <c r="GA78" s="143"/>
      <c r="GB78" s="326"/>
      <c r="GC78" s="326"/>
      <c r="GD78" s="328"/>
      <c r="GE78" s="326"/>
      <c r="GF78" s="326"/>
      <c r="GG78" s="326"/>
      <c r="GH78" s="326"/>
      <c r="GI78" s="326"/>
      <c r="GJ78" s="326"/>
      <c r="GK78" s="325"/>
      <c r="GL78" s="326"/>
      <c r="GM78" s="327"/>
      <c r="GN78" s="326"/>
      <c r="GO78" s="326"/>
      <c r="GP78" s="326"/>
      <c r="GQ78" s="143"/>
      <c r="GR78" s="326"/>
      <c r="GS78" s="326"/>
      <c r="GT78" s="328"/>
      <c r="GU78" s="326"/>
      <c r="GV78" s="326"/>
      <c r="GW78" s="326"/>
      <c r="GX78" s="326"/>
      <c r="GY78" s="326"/>
      <c r="GZ78" s="326"/>
      <c r="HA78" s="325"/>
      <c r="HB78" s="326"/>
      <c r="HC78" s="327"/>
      <c r="HD78" s="326"/>
      <c r="HE78" s="326"/>
      <c r="HF78" s="326"/>
      <c r="HG78" s="143"/>
      <c r="HH78" s="326"/>
      <c r="HI78" s="326"/>
      <c r="HJ78" s="328"/>
      <c r="HK78" s="326"/>
      <c r="HL78" s="326"/>
      <c r="HM78" s="326"/>
      <c r="HN78" s="326"/>
      <c r="HO78" s="326"/>
      <c r="HP78" s="326"/>
      <c r="HQ78" s="325"/>
      <c r="HR78" s="326"/>
      <c r="HS78" s="327"/>
      <c r="HT78" s="326"/>
      <c r="HU78" s="326"/>
      <c r="HV78" s="326"/>
      <c r="HW78" s="143"/>
      <c r="HX78" s="326"/>
      <c r="HY78" s="326"/>
      <c r="HZ78" s="328"/>
      <c r="IA78" s="326"/>
      <c r="IB78" s="326"/>
      <c r="IC78" s="326"/>
      <c r="ID78" s="326"/>
      <c r="IE78" s="326"/>
      <c r="IF78" s="326"/>
      <c r="IG78" s="325"/>
      <c r="IH78" s="326"/>
      <c r="II78" s="327"/>
      <c r="IJ78" s="326"/>
      <c r="IK78" s="326"/>
      <c r="IL78" s="326"/>
      <c r="IM78" s="143"/>
      <c r="IN78" s="326"/>
      <c r="IO78" s="326"/>
      <c r="IP78" s="328"/>
      <c r="IQ78" s="326"/>
      <c r="IR78" s="326"/>
      <c r="IS78" s="326"/>
      <c r="IT78" s="326"/>
      <c r="IU78" s="326"/>
      <c r="IV78" s="326"/>
    </row>
    <row r="79" spans="1:256" s="391" customFormat="1" ht="18">
      <c r="A79" s="680" t="s">
        <v>411</v>
      </c>
      <c r="B79" s="295" t="s">
        <v>412</v>
      </c>
      <c r="C79" s="387"/>
      <c r="D79" s="12"/>
      <c r="E79" s="12"/>
      <c r="F79" s="226" t="s">
        <v>446</v>
      </c>
      <c r="G79" s="656"/>
      <c r="H79" s="295"/>
      <c r="I79" s="12"/>
      <c r="J79" s="639"/>
      <c r="K79" s="865">
        <f t="shared" si="9"/>
        <v>4.686982000000001E-3</v>
      </c>
      <c r="L79" s="656"/>
      <c r="M79" s="12"/>
      <c r="N79" s="12"/>
      <c r="O79" s="12"/>
      <c r="P79" s="852">
        <f t="shared" si="10"/>
        <v>0</v>
      </c>
      <c r="Q79" s="339"/>
      <c r="R79" s="326"/>
      <c r="S79" s="327"/>
      <c r="T79"/>
      <c r="U79"/>
      <c r="V79" s="102"/>
      <c r="W79" s="143"/>
      <c r="X79" s="326"/>
      <c r="Y79"/>
      <c r="Z79" s="103"/>
      <c r="AA79" s="326"/>
      <c r="AB79"/>
      <c r="AC79"/>
      <c r="AD79"/>
      <c r="AE79"/>
      <c r="AF79" s="326"/>
      <c r="AG79" s="325"/>
      <c r="AH79" s="326"/>
      <c r="AI79" s="327"/>
      <c r="AJ79"/>
      <c r="AK79"/>
      <c r="AL79" s="102"/>
      <c r="AM79" s="143"/>
      <c r="AN79" s="326"/>
      <c r="AO79"/>
      <c r="AP79" s="103"/>
      <c r="AQ79" s="326"/>
      <c r="AR79"/>
      <c r="AS79"/>
      <c r="AT79"/>
      <c r="AU79"/>
      <c r="AV79" s="326"/>
      <c r="AW79" s="325"/>
      <c r="AX79" s="326"/>
      <c r="AY79" s="327"/>
      <c r="AZ79"/>
      <c r="BA79"/>
      <c r="BB79" s="102"/>
      <c r="BC79" s="143"/>
      <c r="BD79" s="326"/>
      <c r="BE79"/>
      <c r="BF79" s="103"/>
      <c r="BG79" s="326"/>
      <c r="BH79"/>
      <c r="BI79"/>
      <c r="BJ79"/>
      <c r="BK79"/>
      <c r="BL79" s="326"/>
      <c r="BM79" s="325"/>
      <c r="BN79" s="326"/>
      <c r="BO79" s="327"/>
      <c r="BP79"/>
      <c r="BQ79"/>
      <c r="BR79" s="102"/>
      <c r="BS79" s="143"/>
      <c r="BT79" s="326"/>
      <c r="BU79"/>
      <c r="BV79" s="103"/>
      <c r="BW79" s="326"/>
      <c r="BX79"/>
      <c r="BY79"/>
      <c r="BZ79"/>
      <c r="CA79"/>
      <c r="CB79" s="326"/>
      <c r="CC79" s="325"/>
      <c r="CD79" s="326"/>
      <c r="CE79" s="327"/>
      <c r="CF79"/>
      <c r="CG79"/>
      <c r="CH79" s="102"/>
      <c r="CI79" s="143"/>
      <c r="CJ79" s="326"/>
      <c r="CK79"/>
      <c r="CL79" s="103"/>
      <c r="CM79" s="326"/>
      <c r="CN79"/>
      <c r="CO79"/>
      <c r="CP79"/>
      <c r="CQ79"/>
      <c r="CR79" s="326"/>
      <c r="CS79" s="325"/>
      <c r="CT79" s="326"/>
      <c r="CU79" s="327"/>
      <c r="CV79"/>
      <c r="CW79"/>
      <c r="CX79" s="102"/>
      <c r="CY79" s="143"/>
      <c r="CZ79" s="326"/>
      <c r="DA79"/>
      <c r="DB79" s="103"/>
      <c r="DC79" s="326"/>
      <c r="DD79"/>
      <c r="DE79"/>
      <c r="DF79"/>
      <c r="DG79"/>
      <c r="DH79" s="326"/>
      <c r="DI79" s="325"/>
      <c r="DJ79" s="326"/>
      <c r="DK79" s="327"/>
      <c r="DL79"/>
      <c r="DM79"/>
      <c r="DN79" s="102"/>
      <c r="DO79" s="143"/>
      <c r="DP79" s="326"/>
      <c r="DQ79"/>
      <c r="DR79" s="103"/>
      <c r="DS79" s="326"/>
      <c r="DT79"/>
      <c r="DU79"/>
      <c r="DV79"/>
      <c r="DW79"/>
      <c r="DX79" s="326"/>
      <c r="DY79" s="325"/>
      <c r="DZ79" s="326"/>
      <c r="EA79" s="327"/>
      <c r="EB79"/>
      <c r="EC79"/>
      <c r="ED79" s="102"/>
      <c r="EE79" s="143"/>
      <c r="EF79" s="326"/>
      <c r="EG79"/>
      <c r="EH79" s="103"/>
      <c r="EI79" s="326"/>
      <c r="EJ79"/>
      <c r="EK79"/>
      <c r="EL79"/>
      <c r="EM79"/>
      <c r="EN79" s="326"/>
      <c r="EO79" s="325"/>
      <c r="EP79" s="326"/>
      <c r="EQ79" s="327"/>
      <c r="ER79"/>
      <c r="ES79"/>
      <c r="ET79" s="102"/>
      <c r="EU79" s="143"/>
      <c r="EV79" s="326"/>
      <c r="EW79"/>
      <c r="EX79" s="103"/>
      <c r="EY79" s="326"/>
      <c r="EZ79"/>
      <c r="FA79"/>
      <c r="FB79"/>
      <c r="FC79"/>
      <c r="FD79" s="326"/>
      <c r="FE79" s="325"/>
      <c r="FF79" s="326"/>
      <c r="FG79" s="327"/>
      <c r="FH79"/>
      <c r="FI79"/>
      <c r="FJ79" s="102"/>
      <c r="FK79" s="143"/>
      <c r="FL79" s="326"/>
      <c r="FM79"/>
      <c r="FN79" s="103"/>
      <c r="FO79" s="326"/>
      <c r="FP79"/>
      <c r="FQ79"/>
      <c r="FR79"/>
      <c r="FS79"/>
      <c r="FT79" s="326"/>
      <c r="FU79" s="325"/>
      <c r="FV79" s="326"/>
      <c r="FW79" s="327"/>
      <c r="FX79"/>
      <c r="FY79"/>
      <c r="FZ79" s="102"/>
      <c r="GA79" s="143"/>
      <c r="GB79" s="326"/>
      <c r="GC79"/>
      <c r="GD79" s="103"/>
      <c r="GE79" s="326"/>
      <c r="GF79"/>
      <c r="GG79"/>
      <c r="GH79"/>
      <c r="GI79"/>
      <c r="GJ79" s="326"/>
      <c r="GK79" s="325"/>
      <c r="GL79" s="326"/>
      <c r="GM79" s="327"/>
      <c r="GN79"/>
      <c r="GO79"/>
      <c r="GP79" s="102"/>
      <c r="GQ79" s="143"/>
      <c r="GR79" s="326"/>
      <c r="GS79"/>
      <c r="GT79" s="103"/>
      <c r="GU79" s="326"/>
      <c r="GV79"/>
      <c r="GW79"/>
      <c r="GX79"/>
      <c r="GY79"/>
      <c r="GZ79" s="326"/>
      <c r="HA79" s="325"/>
      <c r="HB79" s="326"/>
      <c r="HC79" s="327"/>
      <c r="HD79"/>
      <c r="HE79"/>
      <c r="HF79" s="102"/>
      <c r="HG79" s="143"/>
      <c r="HH79" s="326"/>
      <c r="HI79"/>
      <c r="HJ79" s="103"/>
      <c r="HK79" s="326"/>
      <c r="HL79"/>
      <c r="HM79"/>
      <c r="HN79"/>
      <c r="HO79"/>
      <c r="HP79" s="326"/>
      <c r="HQ79" s="325"/>
      <c r="HR79" s="326"/>
      <c r="HS79" s="327"/>
      <c r="HT79"/>
      <c r="HU79"/>
      <c r="HV79" s="102"/>
      <c r="HW79" s="143"/>
      <c r="HX79" s="326"/>
      <c r="HY79"/>
      <c r="HZ79" s="103"/>
      <c r="IA79" s="326"/>
      <c r="IB79"/>
      <c r="IC79"/>
      <c r="ID79"/>
      <c r="IE79"/>
      <c r="IF79" s="326"/>
      <c r="IG79" s="325"/>
      <c r="IH79" s="326"/>
      <c r="II79" s="327"/>
      <c r="IJ79"/>
      <c r="IK79"/>
      <c r="IL79" s="102"/>
      <c r="IM79" s="143"/>
      <c r="IN79" s="326"/>
      <c r="IO79"/>
      <c r="IP79" s="103"/>
      <c r="IQ79" s="326"/>
      <c r="IR79"/>
      <c r="IS79"/>
      <c r="IT79"/>
      <c r="IU79"/>
      <c r="IV79" s="326"/>
    </row>
    <row r="80" spans="1:256" ht="13.5" thickBot="1">
      <c r="A80" s="174"/>
      <c r="B80" s="37"/>
      <c r="C80" s="37"/>
      <c r="D80" s="37"/>
      <c r="E80" s="37"/>
      <c r="F80" s="37"/>
      <c r="G80" s="674"/>
      <c r="H80" s="37"/>
      <c r="I80" s="675"/>
      <c r="J80" s="37"/>
      <c r="K80" s="874"/>
      <c r="L80" s="674"/>
      <c r="M80" s="37"/>
      <c r="N80" s="675"/>
      <c r="O80" s="37"/>
      <c r="P80" s="676"/>
      <c r="Q80" s="693"/>
    </row>
    <row r="85" spans="1:16" ht="18">
      <c r="A85" s="321"/>
      <c r="B85" s="143"/>
      <c r="C85" s="143"/>
      <c r="D85" s="143"/>
      <c r="E85" s="143"/>
      <c r="F85" s="143"/>
      <c r="K85" s="875"/>
      <c r="L85" s="99"/>
      <c r="M85" s="99"/>
      <c r="N85" s="99"/>
      <c r="O85" s="99"/>
      <c r="P85" s="98"/>
    </row>
    <row r="88" spans="1:16" ht="18">
      <c r="A88" s="321"/>
      <c r="B88" s="321"/>
    </row>
    <row r="89" spans="1:16" ht="18">
      <c r="A89" s="153"/>
      <c r="B89" s="153"/>
      <c r="H89" s="118"/>
      <c r="I89" s="143"/>
      <c r="J89" s="118"/>
      <c r="K89" s="876"/>
      <c r="L89" s="200"/>
      <c r="M89" s="200"/>
      <c r="N89" s="200"/>
      <c r="O89" s="200"/>
      <c r="P89" s="860"/>
    </row>
    <row r="90" spans="1:16" ht="18">
      <c r="H90" s="118"/>
      <c r="I90" s="143"/>
      <c r="J90" s="118"/>
      <c r="K90" s="876"/>
      <c r="L90" s="200"/>
      <c r="M90" s="200"/>
      <c r="N90" s="200"/>
      <c r="O90" s="200"/>
      <c r="P90" s="860"/>
    </row>
    <row r="91" spans="1:16" ht="18">
      <c r="H91" s="118"/>
      <c r="I91" s="143"/>
      <c r="J91" s="118"/>
      <c r="K91" s="876"/>
      <c r="L91" s="143"/>
      <c r="M91" s="322"/>
      <c r="N91" s="143"/>
      <c r="O91" s="143"/>
      <c r="P91" s="861"/>
    </row>
    <row r="92" spans="1:16" ht="18">
      <c r="H92" s="118"/>
      <c r="I92" s="143"/>
      <c r="J92" s="118"/>
      <c r="K92" s="876"/>
      <c r="L92" s="143"/>
      <c r="N92" s="143"/>
      <c r="O92" s="143"/>
      <c r="P92" s="861"/>
    </row>
    <row r="93" spans="1:16" ht="18">
      <c r="H93" s="118"/>
      <c r="I93" s="143"/>
      <c r="J93" s="118"/>
      <c r="K93" s="876"/>
      <c r="L93" s="143"/>
      <c r="M93" s="143"/>
      <c r="N93" s="143"/>
      <c r="O93" s="143"/>
      <c r="P93" s="861"/>
    </row>
    <row r="94" spans="1:16" ht="18">
      <c r="H94" s="118"/>
      <c r="I94" s="143"/>
      <c r="J94" s="118"/>
      <c r="K94" s="876"/>
      <c r="L94" s="143"/>
      <c r="N94" s="143"/>
      <c r="O94" s="143"/>
      <c r="P94" s="861"/>
    </row>
    <row r="95" spans="1:16" ht="18">
      <c r="H95" s="323"/>
      <c r="I95" s="118"/>
      <c r="J95" s="118"/>
      <c r="K95" s="884"/>
      <c r="L95" s="143"/>
      <c r="M95" s="143"/>
      <c r="N95" s="143"/>
      <c r="O95" s="143"/>
      <c r="P95" s="324"/>
    </row>
    <row r="96" spans="1:16" ht="18">
      <c r="H96" s="143"/>
      <c r="I96" s="143"/>
      <c r="J96" s="143"/>
      <c r="K96" s="876"/>
      <c r="L96" s="143"/>
      <c r="N96" s="143"/>
      <c r="O96" s="143"/>
      <c r="P96" s="861"/>
    </row>
    <row r="97" spans="1:16" ht="18">
      <c r="A97" s="321"/>
      <c r="B97" s="86"/>
      <c r="C97" s="86"/>
      <c r="D97" s="86"/>
      <c r="E97" s="86"/>
      <c r="F97" s="86"/>
      <c r="G97" s="86"/>
      <c r="H97" s="118"/>
      <c r="I97" s="324"/>
      <c r="J97" s="118"/>
      <c r="K97" s="884"/>
      <c r="L97" s="143"/>
      <c r="M97" s="143"/>
      <c r="N97" s="143"/>
      <c r="O97" s="143"/>
      <c r="P97" s="324"/>
    </row>
    <row r="98" spans="1:16" ht="18">
      <c r="A98" s="118"/>
      <c r="B98" s="85"/>
      <c r="C98" s="86"/>
      <c r="D98" s="86"/>
      <c r="E98" s="86"/>
      <c r="F98" s="86"/>
      <c r="G98" s="86"/>
      <c r="H98" s="86"/>
      <c r="I98" s="101"/>
      <c r="J98" s="86"/>
    </row>
    <row r="99" spans="1:16" ht="18">
      <c r="A99" s="323"/>
      <c r="B99" s="118"/>
      <c r="C99" s="86"/>
      <c r="D99" s="86"/>
      <c r="E99" s="86"/>
      <c r="F99" s="86"/>
      <c r="G99" s="86"/>
      <c r="H99" s="86"/>
      <c r="I99" s="101"/>
      <c r="J99" s="86"/>
    </row>
    <row r="100" spans="1:16">
      <c r="A100" s="100"/>
      <c r="B100" s="85"/>
      <c r="C100" s="86"/>
      <c r="D100" s="86"/>
      <c r="E100" s="86"/>
      <c r="F100" s="86"/>
      <c r="G100" s="86"/>
      <c r="H100" s="86"/>
      <c r="I100" s="101"/>
      <c r="J100" s="86"/>
    </row>
    <row r="101" spans="1:16" ht="18">
      <c r="A101" s="325"/>
      <c r="B101" s="326"/>
      <c r="C101" s="327"/>
      <c r="D101" s="326"/>
      <c r="E101" s="326"/>
      <c r="F101" s="326"/>
      <c r="G101" s="143"/>
      <c r="H101" s="326"/>
      <c r="I101" s="326"/>
      <c r="J101" s="328"/>
      <c r="K101" s="885"/>
      <c r="L101" s="326"/>
      <c r="M101" s="326"/>
      <c r="N101" s="326"/>
      <c r="O101" s="326"/>
      <c r="P101" s="862"/>
    </row>
    <row r="102" spans="1:16" ht="18">
      <c r="A102" s="325"/>
      <c r="B102" s="326"/>
      <c r="C102" s="327"/>
      <c r="D102" s="326"/>
      <c r="E102" s="326"/>
      <c r="F102" s="326"/>
      <c r="G102" s="143"/>
      <c r="H102" s="326"/>
      <c r="I102" s="326"/>
      <c r="J102" s="328"/>
      <c r="K102" s="885"/>
      <c r="L102" s="326"/>
      <c r="N102" s="326"/>
      <c r="O102" s="326"/>
      <c r="P102" s="862"/>
    </row>
    <row r="103" spans="1:16" ht="18">
      <c r="A103" s="325"/>
      <c r="B103" s="326"/>
      <c r="C103" s="327"/>
      <c r="D103" s="326"/>
      <c r="E103" s="326"/>
      <c r="F103" s="326"/>
      <c r="G103" s="143"/>
      <c r="H103" s="326"/>
      <c r="I103" s="326"/>
      <c r="J103" s="328"/>
      <c r="K103" s="885"/>
      <c r="L103" s="326"/>
      <c r="M103" s="326"/>
      <c r="N103" s="326"/>
      <c r="O103" s="326"/>
      <c r="P103" s="862"/>
    </row>
    <row r="104" spans="1:16" ht="18">
      <c r="A104" s="325"/>
      <c r="B104" s="326"/>
      <c r="C104" s="327"/>
      <c r="D104" s="326"/>
      <c r="E104" s="326"/>
      <c r="F104" s="326"/>
      <c r="G104" s="143"/>
      <c r="H104" s="326"/>
      <c r="I104" s="326"/>
      <c r="J104" s="328"/>
      <c r="K104" s="885"/>
      <c r="L104" s="326"/>
      <c r="M104" s="326"/>
      <c r="N104" s="326"/>
      <c r="O104" s="326"/>
      <c r="P104" s="862"/>
    </row>
    <row r="105" spans="1:16" ht="18">
      <c r="A105" s="325"/>
      <c r="B105" s="326"/>
      <c r="C105" s="327"/>
      <c r="D105" s="326"/>
      <c r="E105" s="326"/>
      <c r="F105" s="326"/>
      <c r="G105" s="143"/>
      <c r="H105" s="326"/>
      <c r="I105" s="326"/>
      <c r="J105" s="328"/>
      <c r="K105" s="885"/>
      <c r="L105" s="326"/>
      <c r="M105" s="326"/>
      <c r="N105" s="326"/>
      <c r="O105" s="326"/>
      <c r="P105" s="862"/>
    </row>
    <row r="106" spans="1:16" ht="18">
      <c r="A106" s="325"/>
      <c r="B106" s="326"/>
      <c r="C106" s="327"/>
      <c r="F106" s="102"/>
      <c r="G106" s="143"/>
      <c r="H106" s="326"/>
      <c r="J106" s="103"/>
      <c r="K106" s="885"/>
      <c r="P106" s="862"/>
    </row>
    <row r="107" spans="1:16" ht="15">
      <c r="A107" s="329"/>
      <c r="F107" s="102"/>
      <c r="J107" s="103"/>
    </row>
  </sheetData>
  <mergeCells count="1">
    <mergeCell ref="B63:E63"/>
  </mergeCells>
  <phoneticPr fontId="5" type="noConversion"/>
  <printOptions horizontalCentered="1"/>
  <pageMargins left="0.25" right="0.25" top="0.5" bottom="0.5" header="0.5" footer="0.5"/>
  <pageSetup scale="59" orientation="landscape" r:id="rId1"/>
  <headerFooter alignWithMargins="0"/>
  <rowBreaks count="1" manualBreakCount="1">
    <brk id="5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S40"/>
  <sheetViews>
    <sheetView tabSelected="1" topLeftCell="A18" zoomScale="75" zoomScaleNormal="75" zoomScaleSheetLayoutView="55" workbookViewId="0">
      <selection activeCell="J37" sqref="J37"/>
    </sheetView>
  </sheetViews>
  <sheetFormatPr defaultRowHeight="12.75"/>
  <cols>
    <col min="1" max="1" width="5.28515625" customWidth="1"/>
    <col min="2" max="2" width="9.5703125" bestFit="1" customWidth="1"/>
    <col min="7" max="7" width="48.42578125" customWidth="1"/>
    <col min="8" max="8" width="3" customWidth="1"/>
    <col min="9" max="9" width="21.28515625" customWidth="1"/>
    <col min="11" max="11" width="41.140625" customWidth="1"/>
    <col min="12" max="12" width="8.7109375" customWidth="1"/>
    <col min="13" max="13" width="3" customWidth="1"/>
    <col min="14" max="14" width="22" customWidth="1"/>
    <col min="16" max="16" width="4.140625" customWidth="1"/>
  </cols>
  <sheetData>
    <row r="1" spans="1:19" ht="68.25" customHeight="1" thickTop="1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92"/>
      <c r="R1" s="12"/>
    </row>
    <row r="2" spans="1:19" ht="30">
      <c r="A2" s="157"/>
      <c r="B2" s="12"/>
      <c r="C2" s="12"/>
      <c r="D2" s="12"/>
      <c r="E2" s="12"/>
      <c r="F2" s="12"/>
      <c r="G2" s="294" t="s">
        <v>306</v>
      </c>
      <c r="H2" s="12"/>
      <c r="I2" s="12"/>
      <c r="J2" s="12"/>
      <c r="K2" s="12"/>
      <c r="L2" s="12"/>
      <c r="M2" s="12"/>
      <c r="N2" s="12"/>
      <c r="O2" s="12"/>
      <c r="P2" s="12"/>
      <c r="Q2" s="193"/>
      <c r="R2" s="12"/>
    </row>
    <row r="3" spans="1:19" ht="26.25">
      <c r="A3" s="15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93"/>
      <c r="R3" s="12"/>
    </row>
    <row r="4" spans="1:19" ht="25.5">
      <c r="A4" s="158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93"/>
      <c r="R4" s="12"/>
    </row>
    <row r="5" spans="1:19" ht="23.25">
      <c r="A5" s="163"/>
      <c r="B5" s="12"/>
      <c r="C5" s="289" t="s">
        <v>334</v>
      </c>
      <c r="D5" s="12"/>
      <c r="E5" s="12"/>
      <c r="F5" s="12"/>
      <c r="G5" s="12"/>
      <c r="H5" s="12"/>
      <c r="I5" s="12"/>
      <c r="J5" s="12"/>
      <c r="K5" s="12"/>
      <c r="L5" s="160"/>
      <c r="M5" s="12"/>
      <c r="N5" s="12"/>
      <c r="O5" s="12"/>
      <c r="P5" s="12"/>
      <c r="Q5" s="193"/>
      <c r="R5" s="12"/>
    </row>
    <row r="6" spans="1:19" ht="18">
      <c r="A6" s="159"/>
      <c r="B6" s="8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93"/>
      <c r="R6" s="12"/>
    </row>
    <row r="7" spans="1:19" ht="26.25">
      <c r="A7" s="157"/>
      <c r="B7" s="12"/>
      <c r="C7" s="12"/>
      <c r="D7" s="12"/>
      <c r="E7" s="12"/>
      <c r="F7" s="181" t="s">
        <v>525</v>
      </c>
      <c r="G7" s="12"/>
      <c r="H7" s="12"/>
      <c r="I7" s="12"/>
      <c r="J7" s="12"/>
      <c r="K7" s="12"/>
      <c r="L7" s="160"/>
      <c r="M7" s="12"/>
      <c r="N7" s="12"/>
      <c r="O7" s="12"/>
      <c r="P7" s="12"/>
      <c r="Q7" s="193"/>
      <c r="R7" s="12"/>
    </row>
    <row r="8" spans="1:19" ht="25.5">
      <c r="A8" s="158"/>
      <c r="B8" s="161"/>
      <c r="C8" s="12"/>
      <c r="D8" s="12"/>
      <c r="E8" s="12"/>
      <c r="F8" s="12"/>
      <c r="G8" s="12"/>
      <c r="H8" s="162"/>
      <c r="I8" s="12"/>
      <c r="J8" s="12"/>
      <c r="K8" s="12"/>
      <c r="L8" s="12"/>
      <c r="M8" s="12"/>
      <c r="N8" s="12"/>
      <c r="O8" s="12"/>
      <c r="P8" s="12"/>
      <c r="Q8" s="193"/>
      <c r="R8" s="12"/>
    </row>
    <row r="9" spans="1:19">
      <c r="A9" s="163"/>
      <c r="B9" s="12"/>
      <c r="C9" s="12"/>
      <c r="D9" s="12"/>
      <c r="E9" s="12"/>
      <c r="F9" s="12"/>
      <c r="G9" s="12"/>
      <c r="H9" s="164"/>
      <c r="I9" s="12"/>
      <c r="J9" s="12"/>
      <c r="K9" s="12"/>
      <c r="L9" s="12"/>
      <c r="M9" s="12"/>
      <c r="N9" s="12"/>
      <c r="O9" s="12"/>
      <c r="P9" s="12"/>
      <c r="Q9" s="193"/>
      <c r="R9" s="12"/>
    </row>
    <row r="10" spans="1:19" ht="45.75" customHeight="1">
      <c r="A10" s="163"/>
      <c r="B10" s="186" t="s">
        <v>275</v>
      </c>
      <c r="C10" s="12"/>
      <c r="D10" s="12"/>
      <c r="E10" s="12"/>
      <c r="F10" s="12"/>
      <c r="G10" s="12"/>
      <c r="H10" s="164"/>
      <c r="I10" s="182"/>
      <c r="J10" s="51"/>
      <c r="K10" s="51"/>
      <c r="L10" s="51"/>
      <c r="M10" s="51"/>
      <c r="N10" s="182"/>
      <c r="O10" s="51"/>
      <c r="P10" s="51"/>
      <c r="Q10" s="193"/>
      <c r="R10" s="12"/>
    </row>
    <row r="11" spans="1:19" ht="20.25">
      <c r="A11" s="163"/>
      <c r="B11" s="12"/>
      <c r="C11" s="12"/>
      <c r="D11" s="12"/>
      <c r="E11" s="12"/>
      <c r="F11" s="12"/>
      <c r="G11" s="12"/>
      <c r="H11" s="167"/>
      <c r="I11" s="302" t="s">
        <v>294</v>
      </c>
      <c r="J11" s="183"/>
      <c r="K11" s="183"/>
      <c r="L11" s="183"/>
      <c r="M11" s="183"/>
      <c r="N11" s="302" t="s">
        <v>295</v>
      </c>
      <c r="O11" s="183"/>
      <c r="P11" s="183"/>
      <c r="Q11" s="283"/>
      <c r="R11" s="170"/>
      <c r="S11" s="154"/>
    </row>
    <row r="12" spans="1:19">
      <c r="A12" s="163"/>
      <c r="B12" s="12"/>
      <c r="C12" s="12"/>
      <c r="D12" s="12"/>
      <c r="E12" s="12"/>
      <c r="F12" s="12"/>
      <c r="G12" s="12"/>
      <c r="H12" s="164"/>
      <c r="I12" s="180"/>
      <c r="J12" s="180"/>
      <c r="K12" s="180"/>
      <c r="L12" s="180"/>
      <c r="M12" s="180"/>
      <c r="N12" s="180"/>
      <c r="O12" s="180"/>
      <c r="P12" s="180"/>
      <c r="Q12" s="193"/>
      <c r="R12" s="12"/>
    </row>
    <row r="13" spans="1:19" ht="26.25">
      <c r="A13" s="288">
        <v>1</v>
      </c>
      <c r="B13" s="289" t="s">
        <v>276</v>
      </c>
      <c r="C13" s="290"/>
      <c r="D13" s="290"/>
      <c r="E13" s="287"/>
      <c r="F13" s="287"/>
      <c r="G13" s="166"/>
      <c r="H13" s="284"/>
      <c r="I13" s="285">
        <f>NDPL!K184</f>
        <v>-0.23468981699999986</v>
      </c>
      <c r="J13" s="181"/>
      <c r="K13" s="181"/>
      <c r="L13" s="181"/>
      <c r="M13" s="284"/>
      <c r="N13" s="285">
        <f>NDPL!P184</f>
        <v>-21.549025323999999</v>
      </c>
      <c r="O13" s="181"/>
      <c r="P13" s="181"/>
      <c r="Q13" s="193"/>
      <c r="R13" s="12"/>
    </row>
    <row r="14" spans="1:19" ht="26.25">
      <c r="A14" s="288"/>
      <c r="B14" s="289"/>
      <c r="C14" s="290"/>
      <c r="D14" s="290"/>
      <c r="E14" s="287"/>
      <c r="F14" s="287"/>
      <c r="G14" s="166"/>
      <c r="H14" s="284"/>
      <c r="I14" s="285"/>
      <c r="J14" s="181"/>
      <c r="K14" s="181"/>
      <c r="L14" s="181"/>
      <c r="M14" s="284"/>
      <c r="N14" s="285"/>
      <c r="O14" s="181"/>
      <c r="P14" s="181"/>
      <c r="Q14" s="193"/>
      <c r="R14" s="12"/>
    </row>
    <row r="15" spans="1:19" ht="26.25">
      <c r="A15" s="288"/>
      <c r="B15" s="289"/>
      <c r="C15" s="290"/>
      <c r="D15" s="290"/>
      <c r="E15" s="287"/>
      <c r="F15" s="287"/>
      <c r="G15" s="161"/>
      <c r="H15" s="284"/>
      <c r="I15" s="285"/>
      <c r="J15" s="181"/>
      <c r="K15" s="181"/>
      <c r="L15" s="181"/>
      <c r="M15" s="284"/>
      <c r="N15" s="285"/>
      <c r="O15" s="181"/>
      <c r="P15" s="181"/>
      <c r="Q15" s="193"/>
      <c r="R15" s="12"/>
    </row>
    <row r="16" spans="1:19" ht="23.25" customHeight="1">
      <c r="A16" s="288">
        <v>2</v>
      </c>
      <c r="B16" s="289" t="s">
        <v>277</v>
      </c>
      <c r="C16" s="290"/>
      <c r="D16" s="290"/>
      <c r="E16" s="287"/>
      <c r="F16" s="287"/>
      <c r="G16" s="166"/>
      <c r="H16" s="284" t="s">
        <v>305</v>
      </c>
      <c r="I16" s="285">
        <f>BRPL!K222</f>
        <v>1.7399171905999999</v>
      </c>
      <c r="J16" s="181"/>
      <c r="K16" s="181"/>
      <c r="L16" s="181"/>
      <c r="M16" s="284"/>
      <c r="N16" s="285">
        <f>BRPL!P222</f>
        <v>-19.332981498999999</v>
      </c>
      <c r="O16" s="181"/>
      <c r="P16" s="181"/>
      <c r="Q16" s="193"/>
      <c r="R16" s="12"/>
    </row>
    <row r="17" spans="1:18" ht="26.25">
      <c r="A17" s="288"/>
      <c r="B17" s="289"/>
      <c r="C17" s="290"/>
      <c r="D17" s="290"/>
      <c r="E17" s="287"/>
      <c r="F17" s="287"/>
      <c r="G17" s="166"/>
      <c r="H17" s="284"/>
      <c r="I17" s="285"/>
      <c r="J17" s="181"/>
      <c r="K17" s="181"/>
      <c r="L17" s="181"/>
      <c r="M17" s="284"/>
      <c r="N17" s="285"/>
      <c r="O17" s="181"/>
      <c r="P17" s="181"/>
      <c r="Q17" s="193"/>
      <c r="R17" s="12"/>
    </row>
    <row r="18" spans="1:18" ht="26.25">
      <c r="A18" s="288"/>
      <c r="B18" s="289"/>
      <c r="C18" s="290"/>
      <c r="D18" s="290"/>
      <c r="E18" s="287"/>
      <c r="F18" s="287"/>
      <c r="G18" s="161"/>
      <c r="H18" s="284"/>
      <c r="I18" s="285"/>
      <c r="J18" s="181"/>
      <c r="K18" s="181"/>
      <c r="L18" s="181"/>
      <c r="M18" s="284"/>
      <c r="N18" s="285"/>
      <c r="O18" s="181"/>
      <c r="P18" s="181"/>
      <c r="Q18" s="193"/>
      <c r="R18" s="12"/>
    </row>
    <row r="19" spans="1:18" ht="23.25" customHeight="1">
      <c r="A19" s="288">
        <v>3</v>
      </c>
      <c r="B19" s="289" t="s">
        <v>278</v>
      </c>
      <c r="C19" s="290"/>
      <c r="D19" s="290"/>
      <c r="E19" s="287"/>
      <c r="F19" s="287"/>
      <c r="G19" s="166"/>
      <c r="H19" s="284"/>
      <c r="I19" s="285">
        <f>BYPL!K183</f>
        <v>-3.8362699850000004</v>
      </c>
      <c r="J19" s="181"/>
      <c r="K19" s="181"/>
      <c r="L19" s="181"/>
      <c r="M19" s="284"/>
      <c r="N19" s="285">
        <f>BYPL!P183</f>
        <v>-19.321762370000002</v>
      </c>
      <c r="O19" s="181"/>
      <c r="P19" s="181"/>
      <c r="Q19" s="193"/>
      <c r="R19" s="12"/>
    </row>
    <row r="20" spans="1:18" ht="26.25">
      <c r="A20" s="288"/>
      <c r="B20" s="289"/>
      <c r="C20" s="290"/>
      <c r="D20" s="290"/>
      <c r="E20" s="287"/>
      <c r="F20" s="287"/>
      <c r="G20" s="166"/>
      <c r="H20" s="284"/>
      <c r="I20" s="285"/>
      <c r="J20" s="181"/>
      <c r="K20" s="181"/>
      <c r="L20" s="181"/>
      <c r="M20" s="284"/>
      <c r="N20" s="285"/>
      <c r="O20" s="181"/>
      <c r="P20" s="181"/>
      <c r="Q20" s="193"/>
      <c r="R20" s="12"/>
    </row>
    <row r="21" spans="1:18" ht="26.25">
      <c r="A21" s="288"/>
      <c r="B21" s="291"/>
      <c r="C21" s="291"/>
      <c r="D21" s="291"/>
      <c r="E21" s="201"/>
      <c r="F21" s="201"/>
      <c r="G21" s="83"/>
      <c r="H21" s="284"/>
      <c r="I21" s="285"/>
      <c r="J21" s="181"/>
      <c r="K21" s="181"/>
      <c r="L21" s="181"/>
      <c r="M21" s="284"/>
      <c r="N21" s="285"/>
      <c r="O21" s="181"/>
      <c r="P21" s="181"/>
      <c r="Q21" s="193"/>
      <c r="R21" s="12"/>
    </row>
    <row r="22" spans="1:18" ht="26.25">
      <c r="A22" s="288">
        <v>4</v>
      </c>
      <c r="B22" s="289" t="s">
        <v>279</v>
      </c>
      <c r="C22" s="291"/>
      <c r="D22" s="291"/>
      <c r="E22" s="201"/>
      <c r="F22" s="201"/>
      <c r="G22" s="166"/>
      <c r="H22" s="284" t="s">
        <v>305</v>
      </c>
      <c r="I22" s="285">
        <f>NDMC!K84</f>
        <v>5.3755738799999966E-2</v>
      </c>
      <c r="J22" s="181"/>
      <c r="K22" s="181"/>
      <c r="L22" s="181"/>
      <c r="M22" s="284" t="s">
        <v>305</v>
      </c>
      <c r="N22" s="285">
        <f>NDMC!P84</f>
        <v>5.7555982850000005</v>
      </c>
      <c r="O22" s="181"/>
      <c r="P22" s="181"/>
      <c r="Q22" s="193"/>
      <c r="R22" s="12"/>
    </row>
    <row r="23" spans="1:18" ht="26.25">
      <c r="A23" s="288"/>
      <c r="B23" s="289"/>
      <c r="C23" s="291"/>
      <c r="D23" s="291"/>
      <c r="E23" s="201"/>
      <c r="F23" s="201"/>
      <c r="G23" s="166"/>
      <c r="H23" s="284"/>
      <c r="I23" s="285"/>
      <c r="J23" s="181"/>
      <c r="K23" s="181"/>
      <c r="L23" s="181"/>
      <c r="M23" s="284"/>
      <c r="N23" s="285"/>
      <c r="O23" s="181"/>
      <c r="P23" s="181"/>
      <c r="Q23" s="193"/>
      <c r="R23" s="12"/>
    </row>
    <row r="24" spans="1:18" ht="26.25">
      <c r="A24" s="288"/>
      <c r="B24" s="291"/>
      <c r="C24" s="291"/>
      <c r="D24" s="291"/>
      <c r="E24" s="201"/>
      <c r="F24" s="201"/>
      <c r="G24" s="83"/>
      <c r="H24" s="284"/>
      <c r="I24" s="285"/>
      <c r="J24" s="181"/>
      <c r="K24" s="181"/>
      <c r="L24" s="181"/>
      <c r="M24" s="284"/>
      <c r="N24" s="285"/>
      <c r="O24" s="181"/>
      <c r="P24" s="181"/>
      <c r="Q24" s="193"/>
      <c r="R24" s="12"/>
    </row>
    <row r="25" spans="1:18" ht="26.25">
      <c r="A25" s="288">
        <v>5</v>
      </c>
      <c r="B25" s="289" t="s">
        <v>280</v>
      </c>
      <c r="C25" s="291"/>
      <c r="D25" s="291"/>
      <c r="E25" s="201"/>
      <c r="F25" s="201"/>
      <c r="G25" s="166"/>
      <c r="H25" s="284" t="s">
        <v>305</v>
      </c>
      <c r="I25" s="285">
        <f>MES!K55</f>
        <v>2.1578246000000037E-3</v>
      </c>
      <c r="J25" s="181"/>
      <c r="K25" s="181"/>
      <c r="L25" s="181"/>
      <c r="M25" s="284" t="s">
        <v>305</v>
      </c>
      <c r="N25" s="285">
        <f>MES!P55</f>
        <v>0.67706666500000012</v>
      </c>
      <c r="O25" s="181"/>
      <c r="P25" s="181"/>
      <c r="Q25" s="193"/>
      <c r="R25" s="12"/>
    </row>
    <row r="26" spans="1:18" ht="20.25">
      <c r="A26" s="163"/>
      <c r="B26" s="12"/>
      <c r="C26" s="12"/>
      <c r="D26" s="12"/>
      <c r="E26" s="12"/>
      <c r="F26" s="12"/>
      <c r="G26" s="12"/>
      <c r="H26" s="165"/>
      <c r="I26" s="286"/>
      <c r="J26" s="179"/>
      <c r="K26" s="179"/>
      <c r="L26" s="179"/>
      <c r="M26" s="179"/>
      <c r="N26" s="179"/>
      <c r="O26" s="179"/>
      <c r="P26" s="179"/>
      <c r="Q26" s="193"/>
      <c r="R26" s="12"/>
    </row>
    <row r="27" spans="1:18" ht="18">
      <c r="A27" s="159"/>
      <c r="B27" s="145"/>
      <c r="C27" s="168"/>
      <c r="D27" s="168"/>
      <c r="E27" s="168"/>
      <c r="F27" s="168"/>
      <c r="G27" s="169"/>
      <c r="H27" s="165"/>
      <c r="I27" s="12"/>
      <c r="J27" s="12"/>
      <c r="K27" s="12"/>
      <c r="L27" s="12"/>
      <c r="M27" s="12"/>
      <c r="N27" s="12"/>
      <c r="O27" s="12"/>
      <c r="P27" s="12"/>
      <c r="Q27" s="193"/>
      <c r="R27" s="12"/>
    </row>
    <row r="28" spans="1:18" ht="28.5" customHeight="1">
      <c r="A28" s="288">
        <v>6</v>
      </c>
      <c r="B28" s="289" t="s">
        <v>400</v>
      </c>
      <c r="C28" s="291"/>
      <c r="D28" s="291"/>
      <c r="E28" s="201"/>
      <c r="F28" s="201"/>
      <c r="G28" s="166"/>
      <c r="H28" s="284" t="s">
        <v>305</v>
      </c>
      <c r="I28" s="285">
        <f>Railway!K31</f>
        <v>6.8045982000000005E-2</v>
      </c>
      <c r="J28" s="181"/>
      <c r="K28" s="181"/>
      <c r="L28" s="181"/>
      <c r="M28" s="284" t="s">
        <v>305</v>
      </c>
      <c r="N28" s="285">
        <f>Railway!P31</f>
        <v>0.74443805000000018</v>
      </c>
      <c r="O28" s="12"/>
      <c r="P28" s="12"/>
      <c r="Q28" s="193"/>
      <c r="R28" s="12"/>
    </row>
    <row r="29" spans="1:18" ht="54" customHeight="1" thickBot="1">
      <c r="A29" s="282" t="s">
        <v>281</v>
      </c>
      <c r="B29" s="184"/>
      <c r="C29" s="184"/>
      <c r="D29" s="184"/>
      <c r="E29" s="184"/>
      <c r="F29" s="184"/>
      <c r="G29" s="184"/>
      <c r="H29" s="185"/>
      <c r="I29" s="185"/>
      <c r="J29" s="185"/>
      <c r="K29" s="185"/>
      <c r="L29" s="185"/>
      <c r="M29" s="185"/>
      <c r="N29" s="185"/>
      <c r="O29" s="185"/>
      <c r="P29" s="185"/>
      <c r="Q29" s="194"/>
      <c r="R29" s="12"/>
    </row>
    <row r="30" spans="1:18" ht="13.5" thickTop="1">
      <c r="A30" s="156"/>
      <c r="B30" s="12"/>
      <c r="C30" s="12"/>
      <c r="D30" s="12"/>
      <c r="E30" s="12"/>
      <c r="F30" s="12"/>
      <c r="G30" s="12"/>
      <c r="H30" s="12"/>
      <c r="I30" s="12"/>
    </row>
    <row r="31" spans="1:18">
      <c r="A31" s="12"/>
      <c r="B31" s="12"/>
      <c r="C31" s="12"/>
      <c r="D31" s="12"/>
      <c r="E31" s="12"/>
      <c r="F31" s="12"/>
      <c r="G31" s="12"/>
      <c r="H31" s="12"/>
      <c r="I31" s="12"/>
    </row>
    <row r="32" spans="1:18">
      <c r="A32" s="12"/>
      <c r="B32" s="12"/>
      <c r="C32" s="12"/>
      <c r="D32" s="12"/>
      <c r="E32" s="12"/>
      <c r="F32" s="12"/>
      <c r="G32" s="12"/>
      <c r="H32" s="12"/>
      <c r="I32" s="12"/>
    </row>
    <row r="33" spans="1:9" ht="18">
      <c r="A33" s="168" t="s">
        <v>304</v>
      </c>
      <c r="B33" s="12"/>
      <c r="C33" s="12"/>
      <c r="D33" s="12"/>
      <c r="E33" s="281"/>
      <c r="F33" s="281"/>
      <c r="G33" s="12"/>
      <c r="H33" s="12"/>
      <c r="I33" s="12"/>
    </row>
    <row r="34" spans="1:9" ht="15">
      <c r="A34" s="176"/>
      <c r="B34" s="176"/>
      <c r="C34" s="176"/>
      <c r="D34" s="176"/>
      <c r="E34" s="281"/>
      <c r="F34" s="281"/>
      <c r="G34" s="12"/>
      <c r="H34" s="12"/>
      <c r="I34" s="12"/>
    </row>
    <row r="35" spans="1:9" s="281" customFormat="1" ht="15" customHeight="1">
      <c r="A35" s="293" t="s">
        <v>312</v>
      </c>
      <c r="E35"/>
      <c r="F35"/>
      <c r="G35" s="176"/>
      <c r="H35" s="176"/>
      <c r="I35" s="176"/>
    </row>
    <row r="36" spans="1:9" s="281" customFormat="1" ht="15" customHeight="1">
      <c r="A36" s="293"/>
      <c r="E36"/>
      <c r="F36"/>
      <c r="H36" s="176"/>
      <c r="I36" s="176"/>
    </row>
    <row r="37" spans="1:9" s="281" customFormat="1" ht="15" customHeight="1">
      <c r="A37" s="293" t="s">
        <v>313</v>
      </c>
      <c r="E37"/>
      <c r="F37"/>
      <c r="I37" s="176"/>
    </row>
    <row r="38" spans="1:9" s="281" customFormat="1" ht="15" customHeight="1">
      <c r="A38" s="292"/>
      <c r="E38"/>
      <c r="F38"/>
      <c r="I38" s="176"/>
    </row>
    <row r="39" spans="1:9" s="281" customFormat="1" ht="15" customHeight="1">
      <c r="A39" s="293"/>
      <c r="E39"/>
      <c r="F39"/>
      <c r="I39" s="176"/>
    </row>
    <row r="40" spans="1:9" s="281" customFormat="1" ht="15" customHeight="1">
      <c r="A40" s="293"/>
      <c r="B40" s="280"/>
      <c r="C40"/>
      <c r="D40"/>
      <c r="E40"/>
      <c r="F40" s="962" t="s">
        <v>526</v>
      </c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2024-07-23T08:52:59Z</cp:lastPrinted>
  <dcterms:created xsi:type="dcterms:W3CDTF">1996-10-14T23:33:28Z</dcterms:created>
  <dcterms:modified xsi:type="dcterms:W3CDTF">2024-07-31T08:36:14Z</dcterms:modified>
</cp:coreProperties>
</file>